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FEEF354A-9F02-4423-B01B-D0E86B36E1B4}" xr6:coauthVersionLast="40" xr6:coauthVersionMax="40" xr10:uidLastSave="{00000000-0000-0000-0000-000000000000}"/>
  <bookViews>
    <workbookView xWindow="0" yWindow="0" windowWidth="20490" windowHeight="7545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Area" localSheetId="4">'sum sum'!$A$1:$I$45</definedName>
    <definedName name="_xlnm.Print_Titles" localSheetId="3">'LGC Details'!$1:$7</definedName>
  </definedNames>
  <calcPr calcId="181029"/>
</workbook>
</file>

<file path=xl/calcChain.xml><?xml version="1.0" encoding="utf-8"?>
<calcChain xmlns="http://schemas.openxmlformats.org/spreadsheetml/2006/main">
  <c r="S413" i="2" l="1"/>
  <c r="S27" i="2" l="1"/>
  <c r="R27" i="2"/>
  <c r="Q27" i="2"/>
  <c r="O27" i="2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H242" i="2"/>
  <c r="G242" i="2"/>
  <c r="F242" i="2"/>
  <c r="E242" i="2"/>
  <c r="H228" i="2"/>
  <c r="G228" i="2"/>
  <c r="F228" i="2"/>
  <c r="E228" i="2"/>
  <c r="H202" i="2"/>
  <c r="G202" i="2"/>
  <c r="F202" i="2"/>
  <c r="E202" i="2"/>
  <c r="H183" i="2"/>
  <c r="G183" i="2"/>
  <c r="F183" i="2"/>
  <c r="E183" i="2"/>
  <c r="H155" i="2"/>
  <c r="G155" i="2"/>
  <c r="F155" i="2"/>
  <c r="E155" i="2"/>
  <c r="H131" i="2"/>
  <c r="G131" i="2"/>
  <c r="F131" i="2"/>
  <c r="E131" i="2"/>
  <c r="H122" i="2"/>
  <c r="G122" i="2"/>
  <c r="F122" i="2"/>
  <c r="E122" i="2"/>
  <c r="H101" i="2"/>
  <c r="G101" i="2"/>
  <c r="F101" i="2"/>
  <c r="E101" i="2"/>
  <c r="H79" i="2"/>
  <c r="G79" i="2"/>
  <c r="F79" i="2"/>
  <c r="E79" i="2"/>
  <c r="H47" i="2"/>
  <c r="G47" i="2"/>
  <c r="F47" i="2"/>
  <c r="E47" i="2"/>
  <c r="H25" i="2"/>
  <c r="G25" i="2"/>
  <c r="E25" i="2"/>
  <c r="S411" i="2"/>
  <c r="S410" i="2"/>
  <c r="S409" i="2"/>
  <c r="S408" i="2"/>
  <c r="S407" i="2"/>
  <c r="S406" i="2"/>
  <c r="S412" i="2" s="1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405" i="2" s="1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90" i="2" s="1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72" i="2" s="1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31" i="2" s="1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307" i="2" s="1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89" i="2" s="1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55" i="2" s="1"/>
  <c r="S225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24" i="2" s="1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205" i="2" s="1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84" i="2" s="1"/>
  <c r="S157" i="2"/>
  <c r="S156" i="2"/>
  <c r="S155" i="2"/>
  <c r="S154" i="2"/>
  <c r="S153" i="2"/>
  <c r="S152" i="2"/>
  <c r="S151" i="2"/>
  <c r="S150" i="2"/>
  <c r="S149" i="2"/>
  <c r="S148" i="2"/>
  <c r="S147" i="2"/>
  <c r="S146" i="2"/>
  <c r="S158" i="2" s="1"/>
  <c r="S145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4" i="2" s="1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23" i="2" s="1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106" i="2" s="1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84" i="2" s="1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62" i="2" s="1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88" i="2" s="1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64" i="2" s="1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36" i="2" s="1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308" i="2" s="1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96" i="2" s="1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78" i="2" s="1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61" i="2" s="1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42" i="2" s="1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28" i="2" s="1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202" i="2" s="1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83" i="2" s="1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55" i="2" s="1"/>
  <c r="I130" i="2"/>
  <c r="I129" i="2"/>
  <c r="I128" i="2"/>
  <c r="I127" i="2"/>
  <c r="I126" i="2"/>
  <c r="I125" i="2"/>
  <c r="I124" i="2"/>
  <c r="I123" i="2"/>
  <c r="I131" i="2" s="1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22" i="2" s="1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101" i="2" s="1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79" i="2" s="1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47" i="2" s="1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25" i="2" s="1"/>
  <c r="S355" i="2" l="1"/>
  <c r="H7" i="14"/>
  <c r="E39" i="14"/>
  <c r="E36" i="14"/>
  <c r="E35" i="14"/>
  <c r="E34" i="14"/>
  <c r="E33" i="14"/>
  <c r="E31" i="14"/>
  <c r="E28" i="14"/>
  <c r="E21" i="14"/>
  <c r="E17" i="14"/>
  <c r="E15" i="14"/>
  <c r="E13" i="14"/>
  <c r="G44" i="14" l="1"/>
  <c r="F44" i="14"/>
  <c r="D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M46" i="1"/>
  <c r="N46" i="1" l="1"/>
  <c r="H44" i="14"/>
  <c r="E44" i="14"/>
  <c r="L46" i="1" l="1"/>
  <c r="K46" i="1"/>
  <c r="I46" i="1"/>
  <c r="H46" i="1"/>
  <c r="G46" i="1"/>
  <c r="E46" i="1"/>
  <c r="D46" i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O20" i="1" s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F10" i="1"/>
  <c r="O10" i="1" s="1"/>
  <c r="H28" i="12"/>
  <c r="F29" i="12"/>
  <c r="F15" i="12"/>
  <c r="F14" i="12"/>
  <c r="F13" i="12"/>
  <c r="F12" i="12"/>
  <c r="F11" i="12"/>
  <c r="F10" i="12"/>
  <c r="F9" i="12"/>
  <c r="F8" i="12"/>
  <c r="F7" i="12"/>
  <c r="F16" i="12" s="1"/>
  <c r="G29" i="12"/>
  <c r="D29" i="12"/>
  <c r="E28" i="12"/>
  <c r="E27" i="12"/>
  <c r="H27" i="12" s="1"/>
  <c r="E26" i="12"/>
  <c r="H26" i="12" s="1"/>
  <c r="E25" i="12"/>
  <c r="H25" i="12" s="1"/>
  <c r="E24" i="12"/>
  <c r="C29" i="12"/>
  <c r="E16" i="12"/>
  <c r="D16" i="12"/>
  <c r="C16" i="12"/>
  <c r="E29" i="12" l="1"/>
  <c r="H24" i="12"/>
  <c r="H29" i="12" s="1"/>
  <c r="O46" i="1"/>
  <c r="J11" i="1"/>
  <c r="P11" i="1" s="1"/>
  <c r="J13" i="1"/>
  <c r="P13" i="1" s="1"/>
  <c r="J15" i="1"/>
  <c r="P15" i="1" s="1"/>
  <c r="J17" i="1"/>
  <c r="P17" i="1" s="1"/>
  <c r="J19" i="1"/>
  <c r="P19" i="1" s="1"/>
  <c r="J21" i="1"/>
  <c r="P21" i="1" s="1"/>
  <c r="J23" i="1"/>
  <c r="P23" i="1" s="1"/>
  <c r="J25" i="1"/>
  <c r="P25" i="1" s="1"/>
  <c r="J27" i="1"/>
  <c r="P27" i="1" s="1"/>
  <c r="J29" i="1"/>
  <c r="P29" i="1" s="1"/>
  <c r="J31" i="1"/>
  <c r="P31" i="1" s="1"/>
  <c r="J33" i="1"/>
  <c r="P33" i="1" s="1"/>
  <c r="J35" i="1"/>
  <c r="P35" i="1" s="1"/>
  <c r="J37" i="1"/>
  <c r="P37" i="1" s="1"/>
  <c r="J39" i="1"/>
  <c r="P39" i="1" s="1"/>
  <c r="J41" i="1"/>
  <c r="P41" i="1" s="1"/>
  <c r="J43" i="1"/>
  <c r="P43" i="1" s="1"/>
  <c r="J45" i="1"/>
  <c r="P45" i="1" s="1"/>
  <c r="J10" i="1"/>
  <c r="P10" i="1" s="1"/>
  <c r="J12" i="1"/>
  <c r="P12" i="1" s="1"/>
  <c r="J14" i="1"/>
  <c r="P14" i="1" s="1"/>
  <c r="J16" i="1"/>
  <c r="P16" i="1" s="1"/>
  <c r="J18" i="1"/>
  <c r="P18" i="1" s="1"/>
  <c r="J20" i="1"/>
  <c r="P20" i="1" s="1"/>
  <c r="J22" i="1"/>
  <c r="P22" i="1" s="1"/>
  <c r="J24" i="1"/>
  <c r="P24" i="1" s="1"/>
  <c r="J26" i="1"/>
  <c r="P26" i="1" s="1"/>
  <c r="J28" i="1"/>
  <c r="P28" i="1" s="1"/>
  <c r="J30" i="1"/>
  <c r="P30" i="1" s="1"/>
  <c r="J32" i="1"/>
  <c r="P32" i="1" s="1"/>
  <c r="J34" i="1"/>
  <c r="P34" i="1" s="1"/>
  <c r="J36" i="1"/>
  <c r="P36" i="1" s="1"/>
  <c r="J38" i="1"/>
  <c r="P38" i="1" s="1"/>
  <c r="J40" i="1"/>
  <c r="P40" i="1" s="1"/>
  <c r="J42" i="1"/>
  <c r="P42" i="1" s="1"/>
  <c r="J44" i="1"/>
  <c r="P44" i="1" s="1"/>
  <c r="F46" i="1"/>
  <c r="P46" i="1" l="1"/>
  <c r="J46" i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<sst xmlns="http://schemas.openxmlformats.org/spreadsheetml/2006/main" count="1076" uniqueCount="918">
  <si>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</si>
  <si>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</si>
  <si>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</si>
  <si>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</si>
  <si>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</si>
  <si>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</si>
  <si>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</si>
  <si>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</si>
  <si>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</si>
  <si>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</si>
  <si>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</si>
  <si>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</si>
  <si>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</si>
  <si>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</si>
  <si>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</si>
  <si>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</si>
  <si>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</si>
  <si>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</si>
  <si>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</si>
  <si>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</si>
  <si>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</si>
  <si>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</si>
  <si>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</si>
  <si>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</si>
  <si>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</si>
  <si>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</si>
  <si>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</si>
  <si>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</si>
  <si>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</si>
  <si>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</si>
  <si>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</si>
  <si>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</si>
  <si>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</si>
  <si>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</si>
  <si>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</si>
  <si>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</si>
  <si>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</si>
  <si>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</si>
  <si>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</si>
  <si>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</si>
  <si>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</si>
  <si>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</si>
  <si>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</si>
  <si>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</si>
  <si>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</si>
  <si>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</si>
  <si>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</si>
  <si>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</si>
  <si>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</si>
  <si>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</si>
  <si>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</si>
  <si>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</si>
  <si>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</si>
  <si>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</si>
  <si>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</si>
  <si>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</si>
  <si>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</si>
  <si>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</si>
  <si>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</si>
  <si>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</si>
  <si>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</si>
  <si>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</si>
  <si>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</si>
  <si>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</si>
  <si>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</si>
  <si>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</si>
  <si>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</si>
  <si>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</si>
  <si>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</si>
  <si>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</si>
  <si>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</si>
  <si>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</si>
  <si>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</si>
  <si>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</si>
  <si>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</si>
  <si>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</si>
  <si>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</si>
  <si>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</si>
  <si>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</si>
  <si>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</si>
  <si>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</si>
  <si>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</si>
  <si>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</si>
  <si>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</si>
  <si>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</si>
  <si>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</si>
  <si>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</si>
  <si>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</si>
  <si>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</si>
  <si>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</si>
  <si>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</si>
  <si>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</si>
  <si>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</si>
  <si>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</si>
  <si>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</si>
  <si>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</si>
  <si>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</si>
  <si>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</si>
  <si>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</si>
  <si>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</si>
  <si>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</si>
  <si>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</si>
  <si>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</si>
  <si>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</si>
  <si>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</si>
  <si>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</si>
  <si>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</si>
  <si>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</si>
  <si>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</si>
  <si>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</si>
  <si>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</si>
  <si>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</si>
  <si>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</si>
  <si>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</si>
  <si>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</si>
  <si>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</si>
  <si>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</si>
  <si>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</si>
  <si>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</si>
  <si>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</si>
  <si>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</si>
  <si>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</si>
  <si>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</si>
  <si>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</si>
  <si>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</si>
  <si>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</si>
  <si>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</si>
  <si>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</si>
  <si>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</si>
  <si>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</si>
  <si>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</si>
  <si>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</si>
  <si>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</si>
  <si>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</si>
  <si>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</si>
  <si>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</si>
  <si>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</si>
  <si>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</si>
  <si>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</si>
  <si>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</si>
  <si>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</si>
  <si>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</si>
  <si>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</si>
  <si>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</si>
  <si>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</si>
  <si>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</si>
  <si>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</si>
  <si>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</si>
  <si>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</si>
  <si>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</si>
  <si>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</si>
  <si>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</si>
  <si>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</si>
  <si>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</si>
  <si>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</si>
  <si>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</si>
  <si>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</si>
  <si>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</si>
  <si>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</si>
  <si>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</si>
  <si>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</si>
  <si>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</si>
  <si>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</si>
  <si>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</si>
  <si>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</si>
  <si>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</si>
  <si>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</si>
  <si>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</si>
  <si>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</si>
  <si>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</si>
  <si>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</si>
  <si>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</si>
  <si>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</si>
  <si>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</si>
  <si>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</si>
  <si>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</si>
  <si>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</si>
  <si>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</si>
  <si>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</si>
  <si>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</si>
  <si>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</si>
  <si>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</si>
  <si>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</si>
  <si>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</si>
  <si>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</si>
  <si>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</si>
  <si>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</si>
  <si>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</si>
  <si>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</si>
  <si>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</si>
  <si>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</si>
  <si>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</si>
  <si>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</si>
  <si>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</si>
  <si>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</si>
  <si>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</si>
  <si>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</si>
  <si>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</si>
  <si>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</si>
  <si>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</si>
  <si>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</si>
  <si>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</si>
  <si>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</si>
  <si>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</si>
  <si>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</si>
  <si>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</si>
  <si>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</si>
  <si>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</si>
  <si>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</si>
  <si>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</si>
  <si>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</si>
  <si>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</si>
  <si>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</si>
  <si>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</si>
  <si>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</si>
  <si>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</si>
  <si>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</si>
  <si>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</si>
  <si>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</si>
  <si>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</si>
  <si>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</si>
  <si>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</si>
  <si>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</si>
  <si>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</si>
  <si>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</si>
  <si>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</si>
  <si>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</si>
  <si>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</si>
  <si>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</si>
  <si>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</si>
  <si>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</si>
  <si>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</si>
  <si>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</si>
  <si>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</si>
  <si>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</si>
  <si>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</si>
  <si>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</si>
  <si>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</si>
  <si>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</si>
  <si>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</si>
  <si>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</si>
  <si>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</si>
  <si>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</si>
  <si>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</si>
  <si>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</si>
  <si>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</si>
  <si>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</si>
  <si>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</si>
  <si>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</si>
  <si>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</si>
  <si>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</si>
  <si>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</si>
  <si>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</si>
  <si>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</si>
  <si>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</si>
  <si>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</si>
  <si>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</si>
  <si>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</si>
  <si>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</si>
  <si>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</si>
  <si>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</si>
  <si>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</si>
  <si>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</si>
  <si>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</si>
  <si>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</si>
  <si>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</si>
  <si>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</si>
  <si>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</si>
  <si>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</si>
  <si>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</si>
  <si>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</si>
  <si>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</si>
  <si>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</si>
  <si>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</si>
  <si>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</si>
  <si>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</si>
  <si>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</si>
  <si>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</si>
  <si>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</si>
  <si>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</si>
  <si>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</si>
  <si>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</si>
  <si>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</si>
  <si>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</si>
  <si>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</si>
  <si>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</si>
  <si>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</si>
  <si>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</si>
  <si>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</si>
  <si>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</si>
  <si>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</si>
  <si>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</si>
  <si>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</si>
  <si>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</si>
  <si>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</si>
  <si>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</si>
  <si>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</si>
  <si>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</si>
  <si>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</si>
  <si>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</si>
  <si>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</si>
  <si>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</si>
  <si>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</si>
  <si>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</si>
  <si>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</si>
  <si>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</si>
  <si>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</si>
  <si>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</si>
  <si>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</si>
  <si>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</si>
  <si>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</si>
  <si>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</si>
  <si>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</si>
  <si>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</si>
  <si>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</si>
  <si>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</si>
  <si>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</si>
  <si>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</si>
  <si>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</si>
  <si>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</si>
  <si>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</si>
  <si>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</si>
  <si>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</si>
  <si>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</si>
  <si>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</si>
  <si>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</si>
  <si>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</si>
  <si>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</si>
  <si>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</si>
  <si>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</si>
  <si>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</si>
  <si>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</si>
  <si>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</si>
  <si>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</si>
  <si>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</si>
  <si>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</si>
  <si>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</si>
  <si>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</si>
  <si>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</si>
  <si>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</si>
  <si>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</si>
  <si>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</si>
  <si>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</si>
  <si>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</si>
  <si>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</si>
  <si>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</si>
  <si>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</si>
  <si>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</si>
  <si>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</si>
  <si>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</si>
  <si>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</si>
  <si>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</si>
  <si>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</si>
  <si>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</si>
  <si>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</si>
  <si>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</si>
  <si>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</si>
  <si>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</si>
  <si>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</si>
  <si>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</si>
  <si>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</si>
  <si>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</si>
  <si>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</si>
  <si>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</si>
  <si>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</si>
  <si>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</si>
  <si>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</si>
  <si>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</si>
  <si>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</si>
  <si>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</si>
  <si>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</si>
  <si>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</si>
  <si>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</si>
  <si>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</si>
  <si>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</si>
  <si>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</si>
  <si>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</si>
  <si>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</si>
  <si>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</si>
  <si>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</si>
  <si>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</si>
  <si>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</si>
  <si>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</si>
  <si>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</si>
  <si>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</si>
  <si>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</si>
  <si>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</si>
  <si>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</si>
  <si>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</si>
  <si>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</si>
  <si>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</si>
  <si>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</si>
  <si>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</si>
  <si>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</si>
  <si>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</si>
  <si>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</si>
  <si>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</si>
  <si>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</si>
  <si>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</si>
  <si>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</si>
  <si>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</si>
  <si>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</si>
  <si>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</si>
  <si>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</si>
  <si>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</si>
  <si>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</si>
  <si>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</si>
  <si>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</si>
  <si>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</si>
  <si>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</si>
  <si>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</si>
  <si>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</si>
  <si>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</si>
  <si>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</si>
  <si>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</si>
  <si>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</si>
  <si>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</si>
  <si>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</si>
  <si>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</si>
  <si>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</si>
  <si>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</si>
  <si>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</si>
  <si>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</si>
  <si>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</si>
  <si>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</si>
  <si>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</si>
  <si>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</si>
  <si>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</si>
  <si>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</si>
  <si>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</si>
  <si>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</si>
  <si>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</si>
  <si>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</si>
  <si>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</si>
  <si>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</si>
  <si>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</si>
  <si>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</si>
  <si>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</si>
  <si>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</si>
  <si>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</si>
  <si>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</si>
  <si>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</si>
  <si>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</si>
  <si>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</si>
  <si>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</si>
  <si>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</si>
  <si>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</si>
  <si>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</si>
  <si>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</si>
  <si>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</si>
  <si>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</si>
  <si>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</si>
  <si>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</si>
  <si>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</si>
  <si>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</si>
  <si>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</si>
  <si>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</si>
  <si>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</si>
  <si>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</si>
  <si>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</si>
  <si>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</si>
  <si>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</si>
  <si>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</si>
  <si>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</si>
  <si>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</si>
  <si>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</si>
  <si>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</si>
  <si>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</si>
  <si>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</si>
  <si>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</si>
  <si>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</si>
  <si>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</si>
  <si>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</si>
  <si>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</si>
  <si>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</si>
  <si>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</si>
  <si>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</si>
  <si>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</si>
  <si>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</si>
  <si>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</si>
  <si>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</si>
  <si>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</si>
  <si>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</si>
  <si>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</si>
  <si>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</si>
  <si>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</si>
  <si>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</si>
  <si>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</si>
  <si>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</si>
  <si>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</si>
  <si>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</si>
  <si>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</si>
  <si>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</si>
  <si>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</si>
  <si>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</si>
  <si>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</si>
  <si>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</si>
  <si>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</si>
  <si>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</si>
  <si>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</si>
  <si>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</si>
  <si>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</si>
  <si>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</si>
  <si>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</si>
  <si>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</si>
  <si>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</si>
  <si>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</si>
  <si>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</si>
  <si>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</si>
  <si>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</si>
  <si>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</si>
  <si>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</si>
  <si>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</si>
  <si>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</si>
  <si>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</si>
  <si>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</si>
  <si>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</si>
  <si>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</si>
  <si>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</si>
  <si>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</si>
  <si>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</si>
  <si>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</si>
  <si>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</si>
  <si>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</si>
  <si>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</si>
  <si>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</si>
  <si>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</si>
  <si>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</si>
  <si>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</si>
  <si>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</si>
  <si>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</si>
  <si>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</si>
  <si>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</si>
  <si>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</si>
  <si>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</si>
  <si>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</si>
  <si>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</si>
  <si>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</si>
  <si>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</si>
  <si>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</si>
  <si>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</si>
  <si>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</si>
  <si>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</si>
  <si>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</si>
  <si>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</si>
  <si>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</si>
  <si>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</si>
  <si>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</si>
  <si>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</si>
  <si>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</si>
  <si>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</si>
  <si>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</si>
  <si>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</si>
  <si>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</si>
  <si>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</si>
  <si>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</si>
  <si>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</si>
  <si>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</si>
  <si>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</si>
  <si>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</si>
  <si>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</si>
  <si>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</si>
  <si>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</si>
  <si>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</si>
  <si>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</si>
  <si>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</si>
  <si>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</si>
  <si>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</si>
  <si>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</si>
  <si>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</si>
  <si>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</si>
  <si>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</si>
  <si>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</si>
  <si>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</si>
  <si>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</si>
  <si>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</si>
  <si>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</si>
  <si>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</si>
  <si>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</si>
  <si>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</si>
  <si>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</si>
  <si>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</si>
  <si>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</si>
  <si>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</si>
  <si>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</si>
  <si>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</si>
  <si>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</si>
  <si>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</si>
  <si>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</si>
  <si>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</si>
  <si>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</si>
  <si>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</si>
  <si>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</si>
  <si>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</si>
  <si>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</si>
  <si>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</si>
  <si>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</si>
  <si>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</si>
  <si>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</si>
  <si>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</si>
  <si>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</si>
  <si>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</si>
  <si>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</si>
  <si>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</si>
  <si>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</si>
  <si>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</si>
  <si>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</si>
  <si>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</si>
  <si>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</si>
  <si>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</si>
  <si>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</si>
  <si>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</si>
  <si>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</si>
  <si>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</si>
  <si>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</si>
  <si>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</si>
  <si>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</si>
  <si>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</si>
  <si>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</si>
  <si>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</si>
  <si>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</si>
  <si>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</si>
  <si>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</si>
  <si>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</si>
  <si>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</si>
  <si>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</si>
  <si>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</si>
  <si>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</si>
  <si>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</si>
  <si>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</si>
  <si>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</si>
  <si>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</si>
  <si>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</si>
  <si>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</si>
  <si>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</si>
  <si>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</si>
  <si>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</si>
  <si>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</si>
  <si>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</si>
  <si>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</si>
  <si>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</si>
  <si>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</si>
  <si>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</si>
  <si>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</si>
  <si>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</si>
  <si>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</si>
  <si>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</si>
  <si>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</si>
  <si>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</si>
  <si>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</si>
  <si>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</si>
  <si>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</si>
  <si>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</si>
  <si>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</si>
  <si>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</si>
  <si>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</si>
  <si>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</si>
  <si>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</si>
  <si>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</si>
  <si>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</si>
  <si>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</si>
  <si>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</si>
  <si>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</si>
  <si>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</si>
  <si>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</si>
  <si>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</si>
  <si>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</si>
  <si>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</si>
  <si>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</si>
  <si>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</si>
  <si>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</si>
  <si>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</si>
  <si>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</si>
  <si>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</si>
  <si>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</si>
  <si>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</si>
  <si>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</si>
  <si>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</si>
  <si>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</si>
  <si>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</si>
  <si>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</si>
  <si>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</si>
  <si>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</si>
  <si>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</si>
  <si>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</si>
  <si>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</si>
  <si>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</si>
  <si>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</si>
  <si>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</si>
  <si>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</si>
  <si>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</si>
  <si>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</si>
  <si>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</si>
  <si>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</si>
  <si>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</si>
  <si>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</si>
  <si>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</si>
  <si>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</si>
  <si>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</si>
  <si>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</si>
  <si>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</si>
  <si>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</si>
  <si>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</si>
  <si>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</si>
  <si>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</si>
  <si>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</si>
  <si>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</si>
  <si>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</si>
  <si>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</si>
  <si>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</si>
  <si>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</si>
  <si>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</si>
  <si>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</si>
  <si>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</si>
  <si>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</si>
  <si>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</si>
  <si>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</si>
  <si>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</si>
  <si>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</si>
  <si>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</si>
  <si>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</si>
  <si>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</si>
  <si>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</si>
  <si>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</si>
  <si>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</si>
  <si>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</si>
  <si>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</si>
  <si>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</si>
  <si>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</si>
  <si>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</si>
  <si>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</si>
  <si>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</si>
  <si>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</si>
  <si>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</si>
  <si>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</si>
  <si>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</si>
  <si>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</si>
  <si>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</si>
  <si>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</si>
  <si>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</si>
  <si>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</si>
  <si>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</si>
  <si>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</si>
  <si>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</si>
  <si>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</si>
  <si>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</si>
  <si>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</si>
  <si>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</si>
  <si>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</si>
  <si>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</si>
  <si>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</si>
  <si>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</si>
  <si>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</si>
  <si>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</si>
  <si>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</si>
  <si>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</si>
  <si>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</si>
  <si>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</si>
  <si>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</si>
  <si>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</si>
  <si>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</si>
  <si>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</si>
  <si>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</si>
  <si>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</si>
  <si>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</si>
  <si>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</si>
  <si>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</si>
  <si>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</si>
  <si>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</si>
  <si>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</si>
  <si>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</si>
  <si>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</si>
  <si>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</si>
  <si>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</si>
  <si>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</si>
  <si>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</si>
  <si>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</si>
  <si>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</si>
  <si>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</si>
  <si>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</si>
  <si>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</si>
  <si>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</si>
  <si>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</si>
  <si>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</si>
  <si>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</si>
  <si>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</si>
  <si>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</si>
  <si>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</si>
  <si>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</si>
  <si>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</si>
  <si>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</si>
  <si>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</si>
  <si>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</si>
  <si>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</si>
  <si>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</si>
  <si>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</si>
  <si>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</si>
  <si>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</si>
  <si>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</si>
  <si>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</si>
  <si>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</si>
  <si>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</si>
  <si>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</si>
  <si>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</si>
  <si>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</si>
  <si>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</si>
  <si>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</si>
  <si>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</si>
  <si>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</si>
  <si>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</si>
  <si>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</si>
  <si>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</si>
  <si>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</si>
  <si>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</si>
  <si>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</si>
  <si>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</si>
  <si>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</si>
  <si>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</si>
  <si>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</si>
  <si>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</si>
  <si>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</si>
  <si>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</si>
  <si>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</si>
  <si>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</si>
  <si>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</si>
  <si>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</si>
  <si>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</si>
  <si>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</si>
  <si>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</si>
  <si>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</si>
  <si>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</si>
  <si>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</si>
  <si>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</si>
  <si>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</si>
  <si>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</si>
  <si>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</si>
  <si>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</si>
  <si>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</si>
  <si>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</si>
  <si>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</si>
  <si>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</si>
  <si>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</si>
  <si>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</si>
  <si>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</si>
  <si>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</si>
  <si>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</si>
  <si>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</si>
  <si>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</si>
  <si>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</si>
  <si>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</si>
  <si>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</si>
  <si>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</si>
  <si>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</si>
  <si>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</si>
  <si>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</si>
  <si>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</si>
  <si>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</si>
  <si>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</si>
  <si>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</si>
  <si>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</si>
  <si>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</si>
  <si>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</si>
  <si>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</si>
  <si>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</si>
  <si>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</si>
  <si>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</si>
  <si>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</si>
  <si>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</si>
  <si>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</si>
  <si>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</si>
  <si>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</si>
  <si>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</si>
  <si>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</si>
  <si>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</si>
  <si>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</si>
  <si>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</si>
  <si>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</si>
  <si>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</si>
  <si>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</si>
  <si>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</si>
  <si>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</si>
  <si>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</si>
  <si>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</si>
  <si>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</si>
  <si>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</si>
  <si>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</si>
  <si>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</si>
  <si>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</si>
  <si>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</si>
  <si>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</si>
  <si>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</si>
  <si>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</si>
  <si>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</si>
  <si>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</si>
  <si>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</si>
  <si>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</si>
  <si>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</si>
  <si>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Transfer to Excess PPT</t>
  </si>
  <si>
    <t>Cost of Collections - FIRS</t>
  </si>
  <si>
    <t>Cost of Collection - DPR</t>
  </si>
  <si>
    <t>₦</t>
  </si>
  <si>
    <t>Summary of Gross Revenue Allocation by Federation Account Allocation Committee for the Month of October, 2018 Shared in November, 2018</t>
  </si>
  <si>
    <t>Distribution of Revenue Allocation to FGN by Federation Account Allocation Committee for the Month of October, 2018 Shared in November, 2018</t>
  </si>
  <si>
    <t>Exchange Gain Allocation</t>
  </si>
  <si>
    <t>4=2-3</t>
  </si>
  <si>
    <t>7 (4 + 5 +6)</t>
  </si>
  <si>
    <t>Distribution of Revenue Allocation to State Governments by Federation Account Allocation Committee for the month of October,2018 Shared in November, 2018</t>
  </si>
  <si>
    <t>Net VAT Allocation</t>
  </si>
  <si>
    <t>15=6+11+12</t>
  </si>
  <si>
    <t>7(3+4+5+6)</t>
  </si>
  <si>
    <t>FCT, ABUJA</t>
  </si>
  <si>
    <t>Total LGCs</t>
  </si>
  <si>
    <t>Summary of Distribution of Revenue Allocation to Local Government Councils by Federation Account Allocation Committee for the month of October, 2018 Shared in November, 2018</t>
  </si>
  <si>
    <t xml:space="preserve">DPR Refund 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</si>
  <si>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 Salary Bailout,</t>
    </r>
  </si>
  <si>
    <t>Distribution of Revenue Allocation to Local Government Councils by Federation Account Allocation Committee for the Month of October, 2018 Shared in November, 2018</t>
  </si>
  <si>
    <t>14=(12-13)</t>
  </si>
  <si>
    <t>16=10+11+14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</si>
</sst>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.00_);_(* \(#,##0.00\);_(* &quot;-&quot;_);_(@_)"/>
    <numFmt numFmtId="167" formatCode="_(* #,##0_);_(* \(#,##0\);_(* &quot;-&quot;??_);_(@_)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20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u/>
      <sz val="14"/>
      <name val="Times New Roman"/>
      <family val="1"/>
    </font>
    <font>
      <b/>
      <i/>
      <sz val="26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14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15" fillId="0" borderId="0" xfId="0" applyFont="1" applyBorder="1" applyAlignment="1"/>
    <xf numFmtId="0" fontId="17" fillId="0" borderId="0" xfId="0" applyFont="1"/>
    <xf numFmtId="0" fontId="18" fillId="0" borderId="9" xfId="0" applyFont="1" applyBorder="1" applyAlignment="1">
      <alignment horizontal="center"/>
    </xf>
    <xf numFmtId="0" fontId="18" fillId="0" borderId="9" xfId="0" applyFont="1" applyBorder="1" applyAlignment="1"/>
    <xf numFmtId="0" fontId="18" fillId="0" borderId="10" xfId="0" applyFont="1" applyBorder="1" applyAlignment="1">
      <alignment vertical="center"/>
    </xf>
    <xf numFmtId="43" fontId="20" fillId="0" borderId="1" xfId="1" applyFont="1" applyFill="1" applyBorder="1" applyAlignment="1">
      <alignment horizontal="right" wrapText="1"/>
    </xf>
    <xf numFmtId="43" fontId="21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0" xfId="0" applyFont="1"/>
    <xf numFmtId="0" fontId="22" fillId="0" borderId="5" xfId="0" quotePrefix="1" applyFont="1" applyBorder="1" applyAlignment="1">
      <alignment horizontal="center"/>
    </xf>
    <xf numFmtId="0" fontId="22" fillId="0" borderId="1" xfId="0" quotePrefix="1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4" fillId="0" borderId="1" xfId="0" applyFont="1" applyBorder="1"/>
    <xf numFmtId="43" fontId="22" fillId="0" borderId="0" xfId="1" applyFont="1" applyBorder="1" applyAlignment="1"/>
    <xf numFmtId="43" fontId="22" fillId="0" borderId="0" xfId="1" applyFont="1" applyBorder="1" applyAlignment="1">
      <alignment horizontal="center"/>
    </xf>
    <xf numFmtId="0" fontId="24" fillId="0" borderId="1" xfId="0" applyFont="1" applyBorder="1" applyAlignment="1">
      <alignment wrapText="1"/>
    </xf>
    <xf numFmtId="0" fontId="25" fillId="0" borderId="0" xfId="0" applyFont="1"/>
    <xf numFmtId="164" fontId="25" fillId="0" borderId="0" xfId="0" applyNumberFormat="1" applyFont="1" applyAlignment="1">
      <alignment horizontal="right"/>
    </xf>
    <xf numFmtId="165" fontId="19" fillId="0" borderId="11" xfId="2" applyNumberFormat="1" applyFont="1" applyFill="1" applyBorder="1" applyAlignment="1">
      <alignment horizontal="right" wrapText="1"/>
    </xf>
    <xf numFmtId="165" fontId="19" fillId="0" borderId="0" xfId="2" applyNumberFormat="1" applyFont="1" applyFill="1" applyBorder="1" applyAlignment="1">
      <alignment horizontal="right" wrapText="1"/>
    </xf>
    <xf numFmtId="43" fontId="22" fillId="0" borderId="0" xfId="1" applyFont="1" applyAlignment="1">
      <alignment horizontal="center"/>
    </xf>
    <xf numFmtId="164" fontId="22" fillId="0" borderId="0" xfId="0" applyNumberFormat="1" applyFont="1" applyAlignment="1">
      <alignment horizontal="right"/>
    </xf>
    <xf numFmtId="43" fontId="23" fillId="0" borderId="0" xfId="0" applyNumberFormat="1" applyFont="1" applyBorder="1"/>
    <xf numFmtId="43" fontId="23" fillId="0" borderId="0" xfId="0" applyNumberFormat="1" applyFont="1"/>
    <xf numFmtId="0" fontId="23" fillId="0" borderId="0" xfId="0" applyFont="1" applyAlignment="1">
      <alignment horizontal="right"/>
    </xf>
    <xf numFmtId="164" fontId="23" fillId="0" borderId="0" xfId="0" applyNumberFormat="1" applyFont="1" applyBorder="1"/>
    <xf numFmtId="0" fontId="26" fillId="0" borderId="0" xfId="0" applyFont="1" applyFill="1" applyBorder="1"/>
    <xf numFmtId="164" fontId="23" fillId="0" borderId="0" xfId="0" applyNumberFormat="1" applyFont="1"/>
    <xf numFmtId="0" fontId="28" fillId="0" borderId="5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5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3" fontId="25" fillId="0" borderId="1" xfId="1" applyFont="1" applyFill="1" applyBorder="1" applyAlignment="1"/>
    <xf numFmtId="0" fontId="24" fillId="0" borderId="1" xfId="0" applyFont="1" applyBorder="1" applyAlignment="1">
      <alignment horizontal="center" wrapText="1"/>
    </xf>
    <xf numFmtId="0" fontId="24" fillId="0" borderId="5" xfId="0" quotePrefix="1" applyFont="1" applyBorder="1" applyAlignment="1">
      <alignment horizontal="center"/>
    </xf>
    <xf numFmtId="0" fontId="25" fillId="0" borderId="0" xfId="0" applyFont="1" applyBorder="1"/>
    <xf numFmtId="0" fontId="22" fillId="0" borderId="1" xfId="0" applyFont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5" fillId="0" borderId="1" xfId="0" applyFont="1" applyBorder="1"/>
    <xf numFmtId="0" fontId="25" fillId="0" borderId="1" xfId="0" applyFont="1" applyBorder="1" applyAlignment="1"/>
    <xf numFmtId="43" fontId="25" fillId="0" borderId="1" xfId="1" applyFont="1" applyBorder="1"/>
    <xf numFmtId="43" fontId="25" fillId="0" borderId="6" xfId="1" applyFont="1" applyBorder="1"/>
    <xf numFmtId="43" fontId="25" fillId="0" borderId="0" xfId="1" applyFont="1" applyBorder="1"/>
    <xf numFmtId="43" fontId="25" fillId="0" borderId="0" xfId="0" applyNumberFormat="1" applyFont="1" applyBorder="1"/>
    <xf numFmtId="0" fontId="22" fillId="0" borderId="5" xfId="0" applyFont="1" applyBorder="1" applyAlignment="1"/>
    <xf numFmtId="43" fontId="22" fillId="0" borderId="12" xfId="1" applyFont="1" applyBorder="1"/>
    <xf numFmtId="43" fontId="22" fillId="0" borderId="0" xfId="1" applyFont="1" applyBorder="1"/>
    <xf numFmtId="166" fontId="25" fillId="0" borderId="6" xfId="1" applyNumberFormat="1" applyFont="1" applyBorder="1"/>
    <xf numFmtId="0" fontId="18" fillId="0" borderId="0" xfId="0" applyFont="1" applyBorder="1" applyAlignment="1"/>
    <xf numFmtId="0" fontId="28" fillId="0" borderId="0" xfId="0" applyFont="1" applyBorder="1" applyAlignment="1">
      <alignment horizontal="center"/>
    </xf>
    <xf numFmtId="43" fontId="25" fillId="0" borderId="0" xfId="1" applyFont="1" applyFill="1" applyBorder="1" applyAlignment="1"/>
    <xf numFmtId="43" fontId="21" fillId="0" borderId="0" xfId="1" applyFont="1" applyFill="1" applyBorder="1" applyAlignment="1">
      <alignment horizontal="right" wrapText="1"/>
    </xf>
    <xf numFmtId="167" fontId="28" fillId="0" borderId="1" xfId="1" applyNumberFormat="1" applyFont="1" applyBorder="1" applyAlignment="1">
      <alignment horizontal="left"/>
    </xf>
    <xf numFmtId="167" fontId="28" fillId="0" borderId="1" xfId="1" applyNumberFormat="1" applyFont="1" applyBorder="1" applyAlignment="1">
      <alignment horizontal="left" vertical="top"/>
    </xf>
    <xf numFmtId="43" fontId="28" fillId="0" borderId="1" xfId="1" applyFont="1" applyBorder="1" applyAlignment="1">
      <alignment horizontal="left" vertical="top"/>
    </xf>
    <xf numFmtId="43" fontId="28" fillId="0" borderId="1" xfId="1" applyFont="1" applyBorder="1" applyAlignment="1">
      <alignment horizontal="center"/>
    </xf>
    <xf numFmtId="43" fontId="29" fillId="0" borderId="1" xfId="1" applyFont="1" applyBorder="1"/>
    <xf numFmtId="43" fontId="29" fillId="0" borderId="1" xfId="1" applyFont="1" applyBorder="1" applyAlignment="1">
      <alignment wrapText="1"/>
    </xf>
    <xf numFmtId="43" fontId="29" fillId="0" borderId="1" xfId="1" applyFont="1" applyBorder="1" applyAlignment="1">
      <alignment horizontal="center" wrapText="1"/>
    </xf>
    <xf numFmtId="43" fontId="29" fillId="0" borderId="1" xfId="1" applyFont="1" applyBorder="1" applyAlignment="1">
      <alignment horizontal="center"/>
    </xf>
    <xf numFmtId="167" fontId="25" fillId="0" borderId="1" xfId="1" applyNumberFormat="1" applyFont="1" applyBorder="1" applyAlignment="1">
      <alignment horizontal="left"/>
    </xf>
    <xf numFmtId="167" fontId="25" fillId="0" borderId="1" xfId="1" applyNumberFormat="1" applyFont="1" applyBorder="1"/>
    <xf numFmtId="43" fontId="28" fillId="0" borderId="1" xfId="1" applyFont="1" applyBorder="1"/>
    <xf numFmtId="43" fontId="22" fillId="0" borderId="1" xfId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27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43" fontId="32" fillId="0" borderId="5" xfId="1" applyFont="1" applyBorder="1" applyAlignment="1">
      <alignment horizontal="center"/>
    </xf>
    <xf numFmtId="43" fontId="32" fillId="0" borderId="8" xfId="1" applyFont="1" applyBorder="1" applyAlignment="1">
      <alignment horizontal="center"/>
    </xf>
    <xf numFmtId="43" fontId="32" fillId="0" borderId="2" xfId="1" applyFont="1" applyBorder="1" applyAlignment="1">
      <alignment horizontal="center"/>
    </xf>
    <xf numFmtId="0" fontId="33" fillId="0" borderId="1" xfId="0" applyFont="1" applyBorder="1" applyAlignment="1">
      <alignment horizontal="center" wrapText="1"/>
    </xf>
    <xf numFmtId="167" fontId="25" fillId="0" borderId="1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_FG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12</v>
      </c>
      <c r="C1">
        <f ca="1">YEAR(NOW())</f>
        <v>2018</v>
      </c>
    </row>
    <row r="2" spans="1:8" ht="23.1" customHeight="1"/>
    <row r="3" spans="1:8" ht="23.1" customHeight="1">
      <c r="B3" t="s">
        <v>797</v>
      </c>
      <c r="F3" t="s">
        <v>798</v>
      </c>
    </row>
    <row r="4" spans="1:8" ht="23.1" customHeight="1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" customHeight="1">
      <c r="B5" s="34" t="e">
        <f>IF(G5=1,F5-1,F5)</f>
        <v>#REF!</v>
      </c>
      <c r="C5" s="34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6" t="e">
        <f>LOOKUP(C5,A8:B19)</f>
        <v>#REF!</v>
      </c>
      <c r="F6" s="36" t="e">
        <f>IF(G5=1,LOOKUP(G5,E8:F19),LOOKUP(G5,A8:B19))</f>
        <v>#REF!</v>
      </c>
    </row>
    <row r="8" spans="1:8">
      <c r="A8">
        <v>1</v>
      </c>
      <c r="B8" s="37" t="e">
        <f>D8&amp;"-"&amp;RIGHT(B$5,2)</f>
        <v>#REF!</v>
      </c>
      <c r="D8" s="35" t="s">
        <v>807</v>
      </c>
      <c r="E8">
        <v>1</v>
      </c>
      <c r="F8" s="37" t="e">
        <f>D8&amp;"-"&amp;RIGHT(F$5,2)</f>
        <v>#REF!</v>
      </c>
    </row>
    <row r="9" spans="1:8">
      <c r="A9">
        <v>2</v>
      </c>
      <c r="B9" s="37" t="e">
        <f t="shared" ref="B9:B19" si="0">D9&amp;"-"&amp;RIGHT(B$5,2)</f>
        <v>#REF!</v>
      </c>
      <c r="D9" s="35" t="s">
        <v>808</v>
      </c>
      <c r="E9">
        <v>2</v>
      </c>
      <c r="F9" s="37" t="e">
        <f t="shared" ref="F9:F19" si="1">D9&amp;"-"&amp;RIGHT(F$5,2)</f>
        <v>#REF!</v>
      </c>
    </row>
    <row r="10" spans="1:8">
      <c r="A10">
        <v>3</v>
      </c>
      <c r="B10" s="37" t="e">
        <f t="shared" si="0"/>
        <v>#REF!</v>
      </c>
      <c r="D10" s="35" t="s">
        <v>809</v>
      </c>
      <c r="E10">
        <v>3</v>
      </c>
      <c r="F10" s="37" t="e">
        <f t="shared" si="1"/>
        <v>#REF!</v>
      </c>
    </row>
    <row r="11" spans="1:8">
      <c r="A11">
        <v>4</v>
      </c>
      <c r="B11" s="37" t="e">
        <f t="shared" si="0"/>
        <v>#REF!</v>
      </c>
      <c r="D11" s="35" t="s">
        <v>810</v>
      </c>
      <c r="E11">
        <v>4</v>
      </c>
      <c r="F11" s="37" t="e">
        <f t="shared" si="1"/>
        <v>#REF!</v>
      </c>
    </row>
    <row r="12" spans="1:8">
      <c r="A12">
        <v>5</v>
      </c>
      <c r="B12" s="37" t="e">
        <f t="shared" si="0"/>
        <v>#REF!</v>
      </c>
      <c r="D12" s="35" t="s">
        <v>799</v>
      </c>
      <c r="E12">
        <v>5</v>
      </c>
      <c r="F12" s="37" t="e">
        <f t="shared" si="1"/>
        <v>#REF!</v>
      </c>
    </row>
    <row r="13" spans="1:8">
      <c r="A13">
        <v>6</v>
      </c>
      <c r="B13" s="37" t="e">
        <f t="shared" si="0"/>
        <v>#REF!</v>
      </c>
      <c r="D13" s="35" t="s">
        <v>800</v>
      </c>
      <c r="E13">
        <v>6</v>
      </c>
      <c r="F13" s="37" t="e">
        <f t="shared" si="1"/>
        <v>#REF!</v>
      </c>
    </row>
    <row r="14" spans="1:8">
      <c r="A14">
        <v>7</v>
      </c>
      <c r="B14" s="37" t="e">
        <f t="shared" si="0"/>
        <v>#REF!</v>
      </c>
      <c r="D14" s="35" t="s">
        <v>801</v>
      </c>
      <c r="E14">
        <v>7</v>
      </c>
      <c r="F14" s="37" t="e">
        <f t="shared" si="1"/>
        <v>#REF!</v>
      </c>
    </row>
    <row r="15" spans="1:8">
      <c r="A15">
        <v>8</v>
      </c>
      <c r="B15" s="37" t="e">
        <f t="shared" si="0"/>
        <v>#REF!</v>
      </c>
      <c r="D15" s="35" t="s">
        <v>802</v>
      </c>
      <c r="E15">
        <v>8</v>
      </c>
      <c r="F15" s="37" t="e">
        <f t="shared" si="1"/>
        <v>#REF!</v>
      </c>
    </row>
    <row r="16" spans="1:8">
      <c r="A16">
        <v>9</v>
      </c>
      <c r="B16" s="37" t="e">
        <f t="shared" si="0"/>
        <v>#REF!</v>
      </c>
      <c r="D16" s="35" t="s">
        <v>803</v>
      </c>
      <c r="E16">
        <v>9</v>
      </c>
      <c r="F16" s="37" t="e">
        <f t="shared" si="1"/>
        <v>#REF!</v>
      </c>
    </row>
    <row r="17" spans="1:6">
      <c r="A17">
        <v>10</v>
      </c>
      <c r="B17" s="37" t="e">
        <f t="shared" si="0"/>
        <v>#REF!</v>
      </c>
      <c r="D17" s="35" t="s">
        <v>804</v>
      </c>
      <c r="E17">
        <v>10</v>
      </c>
      <c r="F17" s="37" t="e">
        <f t="shared" si="1"/>
        <v>#REF!</v>
      </c>
    </row>
    <row r="18" spans="1:6">
      <c r="A18">
        <v>11</v>
      </c>
      <c r="B18" s="37" t="e">
        <f t="shared" si="0"/>
        <v>#REF!</v>
      </c>
      <c r="D18" s="35" t="s">
        <v>805</v>
      </c>
      <c r="E18">
        <v>11</v>
      </c>
      <c r="F18" s="37" t="e">
        <f t="shared" si="1"/>
        <v>#REF!</v>
      </c>
    </row>
    <row r="19" spans="1:6">
      <c r="A19">
        <v>12</v>
      </c>
      <c r="B19" s="37" t="e">
        <f t="shared" si="0"/>
        <v>#REF!</v>
      </c>
      <c r="D19" s="35" t="s">
        <v>806</v>
      </c>
      <c r="E19">
        <v>12</v>
      </c>
      <c r="F19" s="37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zoomScale="98" zoomScaleNormal="98" workbookViewId="0">
      <selection sqref="A1:XFD2"/>
    </sheetView>
  </sheetViews>
  <sheetFormatPr defaultRowHeight="12.75"/>
  <cols>
    <col min="1" max="1" width="6.28515625" customWidth="1"/>
    <col min="2" max="2" width="40.85546875" customWidth="1"/>
    <col min="3" max="4" width="28.28515625" customWidth="1"/>
    <col min="5" max="7" width="27.5703125" customWidth="1"/>
    <col min="8" max="8" width="26" customWidth="1"/>
    <col min="9" max="9" width="28.85546875" customWidth="1"/>
    <col min="10" max="10" width="25.28515625" customWidth="1"/>
    <col min="11" max="11" width="23.42578125" bestFit="1" customWidth="1"/>
    <col min="13" max="14" width="9.140625" hidden="1" customWidth="1"/>
  </cols>
  <sheetData>
    <row r="1" spans="1:16" ht="26.2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38"/>
      <c r="L1" s="38"/>
      <c r="O1" s="38"/>
      <c r="P1" s="38"/>
    </row>
    <row r="2" spans="1:16" ht="18">
      <c r="E2" s="39"/>
      <c r="F2" s="39"/>
      <c r="G2" s="39"/>
      <c r="H2" s="40"/>
      <c r="I2" s="40"/>
      <c r="J2" s="40"/>
      <c r="K2" s="40"/>
      <c r="L2" s="40"/>
      <c r="M2" s="40"/>
      <c r="N2" s="40"/>
      <c r="O2" s="40"/>
    </row>
    <row r="3" spans="1:16" ht="26.25">
      <c r="A3" s="115" t="s">
        <v>901</v>
      </c>
      <c r="B3" s="115"/>
      <c r="C3" s="115"/>
      <c r="D3" s="115"/>
      <c r="E3" s="115"/>
      <c r="F3" s="115"/>
      <c r="G3" s="115"/>
      <c r="H3" s="115"/>
      <c r="I3" s="41"/>
      <c r="J3" s="41"/>
      <c r="K3" s="42"/>
      <c r="L3" s="42"/>
      <c r="M3" s="42"/>
      <c r="N3" s="42"/>
      <c r="O3" s="42"/>
      <c r="P3" s="42"/>
    </row>
    <row r="4" spans="1:16" ht="18">
      <c r="A4" s="43"/>
      <c r="B4" s="43"/>
      <c r="C4" s="44"/>
      <c r="D4" s="44"/>
      <c r="E4" s="45"/>
      <c r="F4" s="45"/>
      <c r="G4" s="95"/>
      <c r="H4" s="46"/>
      <c r="I4" s="22"/>
      <c r="J4" s="22"/>
    </row>
    <row r="5" spans="1:16" ht="66" customHeight="1">
      <c r="A5" s="74" t="s">
        <v>0</v>
      </c>
      <c r="B5" s="74" t="s">
        <v>14</v>
      </c>
      <c r="C5" s="73" t="s">
        <v>881</v>
      </c>
      <c r="D5" s="75" t="s">
        <v>903</v>
      </c>
      <c r="E5" s="76" t="s">
        <v>882</v>
      </c>
      <c r="F5" s="76" t="s">
        <v>883</v>
      </c>
      <c r="G5" s="96"/>
      <c r="H5" s="52"/>
      <c r="I5" s="52"/>
      <c r="J5" s="53"/>
    </row>
    <row r="6" spans="1:16" ht="18.75">
      <c r="A6" s="51"/>
      <c r="B6" s="51"/>
      <c r="C6" s="54" t="s">
        <v>900</v>
      </c>
      <c r="D6" s="54" t="s">
        <v>900</v>
      </c>
      <c r="E6" s="54" t="s">
        <v>900</v>
      </c>
      <c r="F6" s="55" t="s">
        <v>900</v>
      </c>
      <c r="G6" s="56"/>
      <c r="H6" s="56"/>
      <c r="I6" s="56"/>
      <c r="J6" s="53"/>
    </row>
    <row r="7" spans="1:16" ht="18.75">
      <c r="A7" s="57">
        <v>1</v>
      </c>
      <c r="B7" s="57" t="s">
        <v>884</v>
      </c>
      <c r="C7" s="47">
        <v>284395790039.20837</v>
      </c>
      <c r="D7" s="47">
        <v>371663132.41149998</v>
      </c>
      <c r="E7" s="47">
        <v>15144717931.939501</v>
      </c>
      <c r="F7" s="77">
        <f>C7+D7+E7</f>
        <v>299912171103.55939</v>
      </c>
      <c r="G7" s="97"/>
      <c r="H7" s="58"/>
      <c r="I7" s="59"/>
      <c r="J7" s="53"/>
    </row>
    <row r="8" spans="1:16" ht="18.75">
      <c r="A8" s="57">
        <v>2</v>
      </c>
      <c r="B8" s="57" t="s">
        <v>885</v>
      </c>
      <c r="C8" s="47">
        <v>144249345289.43909</v>
      </c>
      <c r="D8" s="47">
        <v>188512507.5557</v>
      </c>
      <c r="E8" s="47">
        <v>50482393106.464996</v>
      </c>
      <c r="F8" s="77">
        <f t="shared" ref="F8:F15" si="0">C8+D8+E8</f>
        <v>194920250903.45978</v>
      </c>
      <c r="G8" s="97"/>
      <c r="H8" s="58"/>
      <c r="I8" s="59"/>
      <c r="J8" s="53"/>
    </row>
    <row r="9" spans="1:16" ht="18.75">
      <c r="A9" s="57">
        <v>3</v>
      </c>
      <c r="B9" s="57" t="s">
        <v>886</v>
      </c>
      <c r="C9" s="47">
        <v>111210198838.41479</v>
      </c>
      <c r="D9" s="47">
        <v>145335241.59999999</v>
      </c>
      <c r="E9" s="47">
        <v>35337675174.525497</v>
      </c>
      <c r="F9" s="77">
        <f t="shared" si="0"/>
        <v>146693209254.54028</v>
      </c>
      <c r="G9" s="97"/>
      <c r="H9" s="58"/>
      <c r="I9" s="59"/>
      <c r="J9" s="53"/>
    </row>
    <row r="10" spans="1:16" ht="18.75">
      <c r="A10" s="57">
        <v>4</v>
      </c>
      <c r="B10" s="57" t="s">
        <v>887</v>
      </c>
      <c r="C10" s="47">
        <v>58091574370.580002</v>
      </c>
      <c r="D10" s="47">
        <v>100876628.2693</v>
      </c>
      <c r="E10" s="47">
        <v>0</v>
      </c>
      <c r="F10" s="77">
        <f t="shared" si="0"/>
        <v>58192450998.849304</v>
      </c>
      <c r="G10" s="97"/>
      <c r="H10" s="58"/>
      <c r="I10" s="59"/>
      <c r="J10" s="53"/>
    </row>
    <row r="11" spans="1:16" ht="18.75">
      <c r="A11" s="57">
        <v>5</v>
      </c>
      <c r="B11" s="57" t="s">
        <v>888</v>
      </c>
      <c r="C11" s="47">
        <v>4692008794.7299995</v>
      </c>
      <c r="D11" s="47">
        <v>0</v>
      </c>
      <c r="E11" s="47">
        <v>306900066.56</v>
      </c>
      <c r="F11" s="77">
        <f t="shared" si="0"/>
        <v>4998908861.29</v>
      </c>
      <c r="G11" s="97"/>
      <c r="H11" s="58"/>
      <c r="I11" s="59"/>
      <c r="J11" s="53"/>
    </row>
    <row r="12" spans="1:16" ht="18.75">
      <c r="A12" s="57">
        <v>6</v>
      </c>
      <c r="B12" s="57" t="s">
        <v>897</v>
      </c>
      <c r="C12" s="47">
        <v>70000000000</v>
      </c>
      <c r="D12" s="47">
        <v>0</v>
      </c>
      <c r="E12" s="47">
        <v>0</v>
      </c>
      <c r="F12" s="77">
        <f t="shared" si="0"/>
        <v>70000000000</v>
      </c>
      <c r="G12" s="97"/>
      <c r="H12" s="58"/>
      <c r="I12" s="59"/>
      <c r="J12" s="53"/>
    </row>
    <row r="13" spans="1:16" ht="18.75">
      <c r="A13" s="57">
        <v>7</v>
      </c>
      <c r="B13" s="60" t="s">
        <v>898</v>
      </c>
      <c r="C13" s="47">
        <v>3699265388.4099998</v>
      </c>
      <c r="D13" s="47">
        <v>0</v>
      </c>
      <c r="E13" s="47">
        <v>3899966025.6500001</v>
      </c>
      <c r="F13" s="77">
        <f t="shared" si="0"/>
        <v>7599231414.0599995</v>
      </c>
      <c r="G13" s="97"/>
      <c r="H13" s="58"/>
      <c r="I13" s="59"/>
      <c r="J13" s="53"/>
    </row>
    <row r="14" spans="1:16" ht="18.75">
      <c r="A14" s="57">
        <v>8</v>
      </c>
      <c r="B14" s="57" t="s">
        <v>899</v>
      </c>
      <c r="C14" s="47">
        <v>5817943318.3500004</v>
      </c>
      <c r="D14" s="47">
        <v>0</v>
      </c>
      <c r="E14" s="47">
        <v>0</v>
      </c>
      <c r="F14" s="77">
        <f t="shared" si="0"/>
        <v>5817943318.3500004</v>
      </c>
      <c r="G14" s="97"/>
      <c r="H14" s="58"/>
      <c r="I14" s="59"/>
      <c r="J14" s="53"/>
    </row>
    <row r="15" spans="1:16" ht="18.75">
      <c r="A15" s="57">
        <v>9</v>
      </c>
      <c r="B15" s="57" t="s">
        <v>913</v>
      </c>
      <c r="C15" s="47">
        <v>4800000</v>
      </c>
      <c r="D15" s="47">
        <v>0</v>
      </c>
      <c r="E15" s="47">
        <v>0</v>
      </c>
      <c r="F15" s="77">
        <f t="shared" si="0"/>
        <v>4800000</v>
      </c>
      <c r="G15" s="97"/>
      <c r="H15" s="58"/>
      <c r="I15" s="59"/>
      <c r="J15" s="53"/>
    </row>
    <row r="16" spans="1:16" ht="18.75">
      <c r="A16" s="57"/>
      <c r="B16" s="57" t="s">
        <v>883</v>
      </c>
      <c r="C16" s="48">
        <f>SUM(C7:C15)</f>
        <v>682160926039.1322</v>
      </c>
      <c r="D16" s="48">
        <f t="shared" ref="D16:F16" si="1">SUM(D7:D15)</f>
        <v>806387509.83650005</v>
      </c>
      <c r="E16" s="48">
        <f t="shared" si="1"/>
        <v>105171652305.13998</v>
      </c>
      <c r="F16" s="48">
        <f t="shared" si="1"/>
        <v>788138965854.10876</v>
      </c>
      <c r="G16" s="98"/>
      <c r="H16" s="58"/>
      <c r="I16" s="58"/>
      <c r="J16" s="53"/>
    </row>
    <row r="17" spans="1:10" ht="18.75">
      <c r="A17" s="61"/>
      <c r="B17" s="62" t="s">
        <v>889</v>
      </c>
      <c r="C17" s="63"/>
      <c r="D17" s="64"/>
      <c r="E17" s="65"/>
      <c r="F17" s="65"/>
      <c r="G17" s="65"/>
      <c r="H17" s="65"/>
      <c r="I17" s="59"/>
      <c r="J17" s="59"/>
    </row>
    <row r="18" spans="1:10" ht="18.75">
      <c r="A18" s="61"/>
      <c r="B18" s="53"/>
      <c r="C18" s="65"/>
      <c r="D18" s="65"/>
      <c r="E18" s="66"/>
      <c r="F18" s="66"/>
      <c r="G18" s="66"/>
      <c r="H18" s="65"/>
      <c r="I18" s="65"/>
      <c r="J18" s="65"/>
    </row>
    <row r="19" spans="1:10" ht="18.75">
      <c r="A19" s="116" t="s">
        <v>902</v>
      </c>
      <c r="B19" s="116"/>
      <c r="C19" s="116"/>
      <c r="D19" s="116"/>
      <c r="E19" s="116"/>
      <c r="F19" s="116"/>
      <c r="G19" s="116"/>
      <c r="H19" s="116"/>
      <c r="I19" s="116"/>
      <c r="J19" s="116"/>
    </row>
    <row r="20" spans="1:10" ht="18.75">
      <c r="A20" s="61"/>
      <c r="B20" s="61"/>
      <c r="C20" s="61"/>
      <c r="D20" s="61"/>
      <c r="E20" s="61"/>
      <c r="F20" s="61"/>
      <c r="G20" s="61"/>
      <c r="H20" s="61"/>
      <c r="I20" s="61"/>
      <c r="J20" s="61"/>
    </row>
    <row r="21" spans="1:10" ht="18.75">
      <c r="A21" s="51"/>
      <c r="B21" s="51">
        <v>1</v>
      </c>
      <c r="C21" s="51">
        <v>2</v>
      </c>
      <c r="D21" s="51">
        <v>3</v>
      </c>
      <c r="E21" s="51" t="s">
        <v>904</v>
      </c>
      <c r="F21" s="51">
        <v>5</v>
      </c>
      <c r="G21" s="51">
        <v>6</v>
      </c>
      <c r="H21" s="51" t="s">
        <v>905</v>
      </c>
      <c r="I21" s="52"/>
      <c r="J21" s="80"/>
    </row>
    <row r="22" spans="1:10" ht="36" customHeight="1">
      <c r="A22" s="81" t="s">
        <v>0</v>
      </c>
      <c r="B22" s="81" t="s">
        <v>14</v>
      </c>
      <c r="C22" s="82" t="s">
        <v>5</v>
      </c>
      <c r="D22" s="81" t="s">
        <v>890</v>
      </c>
      <c r="E22" s="81" t="s">
        <v>12</v>
      </c>
      <c r="F22" s="75" t="s">
        <v>903</v>
      </c>
      <c r="G22" s="76" t="s">
        <v>882</v>
      </c>
      <c r="H22" s="81" t="s">
        <v>13</v>
      </c>
      <c r="I22" s="83"/>
      <c r="J22" s="84"/>
    </row>
    <row r="23" spans="1:10" ht="18.75">
      <c r="A23" s="85"/>
      <c r="B23" s="85"/>
      <c r="C23" s="54" t="s">
        <v>900</v>
      </c>
      <c r="D23" s="54" t="s">
        <v>900</v>
      </c>
      <c r="E23" s="54" t="s">
        <v>900</v>
      </c>
      <c r="F23" s="54" t="s">
        <v>900</v>
      </c>
      <c r="G23" s="54" t="s">
        <v>900</v>
      </c>
      <c r="H23" s="55" t="s">
        <v>900</v>
      </c>
      <c r="I23" s="56"/>
      <c r="J23" s="56"/>
    </row>
    <row r="24" spans="1:10" ht="18.75">
      <c r="A24" s="85">
        <v>1</v>
      </c>
      <c r="B24" s="86" t="s">
        <v>891</v>
      </c>
      <c r="C24" s="87">
        <v>261829837071.02521</v>
      </c>
      <c r="D24" s="94">
        <v>32346490344.080002</v>
      </c>
      <c r="E24" s="88">
        <f>C24-D24</f>
        <v>229483346726.94519</v>
      </c>
      <c r="F24" s="88">
        <v>342172777.5618</v>
      </c>
      <c r="G24" s="88">
        <v>14135070069.8102</v>
      </c>
      <c r="H24" s="87">
        <f>E24+F24+G24</f>
        <v>243960589574.3172</v>
      </c>
      <c r="I24" s="89"/>
      <c r="J24" s="90"/>
    </row>
    <row r="25" spans="1:10" ht="18.75">
      <c r="A25" s="85">
        <v>2</v>
      </c>
      <c r="B25" s="86" t="s">
        <v>892</v>
      </c>
      <c r="C25" s="47">
        <v>5398553341.6705999</v>
      </c>
      <c r="D25" s="88">
        <v>0</v>
      </c>
      <c r="E25" s="88">
        <f t="shared" ref="E25:E28" si="2">C25-D25</f>
        <v>5398553341.6705999</v>
      </c>
      <c r="F25" s="88">
        <v>7055108.8157000002</v>
      </c>
      <c r="G25" s="88">
        <v>0</v>
      </c>
      <c r="H25" s="87">
        <f t="shared" ref="H25:H28" si="3">E25+F25+G25</f>
        <v>5405608450.4862995</v>
      </c>
      <c r="I25" s="89"/>
      <c r="J25" s="90"/>
    </row>
    <row r="26" spans="1:10" ht="18.75">
      <c r="A26" s="85">
        <v>3</v>
      </c>
      <c r="B26" s="86" t="s">
        <v>893</v>
      </c>
      <c r="C26" s="87">
        <v>2699276670.8353</v>
      </c>
      <c r="D26" s="88">
        <v>0</v>
      </c>
      <c r="E26" s="88">
        <f t="shared" si="2"/>
        <v>2699276670.8353</v>
      </c>
      <c r="F26" s="88">
        <v>3527554.4079</v>
      </c>
      <c r="G26" s="88">
        <v>0</v>
      </c>
      <c r="H26" s="87">
        <f t="shared" si="3"/>
        <v>2702804225.2431998</v>
      </c>
      <c r="I26" s="89"/>
      <c r="J26" s="90"/>
    </row>
    <row r="27" spans="1:10" ht="18.75">
      <c r="A27" s="85">
        <v>4</v>
      </c>
      <c r="B27" s="86" t="s">
        <v>894</v>
      </c>
      <c r="C27" s="87">
        <v>9069569614.0065994</v>
      </c>
      <c r="D27" s="88">
        <v>0</v>
      </c>
      <c r="E27" s="88">
        <f t="shared" si="2"/>
        <v>9069569614.0065994</v>
      </c>
      <c r="F27" s="88">
        <v>11852582.8104</v>
      </c>
      <c r="G27" s="88">
        <v>0</v>
      </c>
      <c r="H27" s="87">
        <f t="shared" si="3"/>
        <v>9081422196.8169994</v>
      </c>
      <c r="I27" s="89"/>
      <c r="J27" s="90"/>
    </row>
    <row r="28" spans="1:10" ht="18.75">
      <c r="A28" s="85">
        <v>5</v>
      </c>
      <c r="B28" s="85" t="s">
        <v>895</v>
      </c>
      <c r="C28" s="47">
        <v>5398553341.6705999</v>
      </c>
      <c r="D28" s="94">
        <v>38895290.450000003</v>
      </c>
      <c r="E28" s="88">
        <f t="shared" si="2"/>
        <v>5359658051.2206001</v>
      </c>
      <c r="F28" s="88">
        <v>7055108.8157000002</v>
      </c>
      <c r="G28" s="88">
        <v>1009647862.1293</v>
      </c>
      <c r="H28" s="87">
        <f t="shared" si="3"/>
        <v>6376361022.1655998</v>
      </c>
      <c r="I28" s="89"/>
      <c r="J28" s="90"/>
    </row>
    <row r="29" spans="1:10" ht="19.5" thickBot="1">
      <c r="A29" s="85"/>
      <c r="B29" s="91" t="s">
        <v>896</v>
      </c>
      <c r="C29" s="92">
        <f>SUM(C24:C28)</f>
        <v>284395790039.20831</v>
      </c>
      <c r="D29" s="92">
        <f t="shared" ref="D29:H29" si="4">SUM(D24:D28)</f>
        <v>32385385634.530003</v>
      </c>
      <c r="E29" s="92">
        <f t="shared" si="4"/>
        <v>252010404404.67828</v>
      </c>
      <c r="F29" s="92">
        <f t="shared" si="4"/>
        <v>371663132.41149998</v>
      </c>
      <c r="G29" s="92">
        <f t="shared" si="4"/>
        <v>15144717931.939499</v>
      </c>
      <c r="H29" s="92">
        <f t="shared" si="4"/>
        <v>267526785469.02927</v>
      </c>
      <c r="I29" s="93"/>
      <c r="J29" s="93"/>
    </row>
    <row r="30" spans="1:10" ht="13.5" thickTop="1">
      <c r="A30" s="53"/>
      <c r="B30" s="53"/>
      <c r="C30" s="53"/>
      <c r="D30" s="53"/>
      <c r="E30" s="68"/>
      <c r="F30" s="68"/>
      <c r="G30" s="68"/>
      <c r="H30" s="69"/>
      <c r="I30" s="70"/>
      <c r="J30" s="67"/>
    </row>
    <row r="31" spans="1:10" ht="23.25">
      <c r="A31" s="71"/>
      <c r="B31" s="53"/>
      <c r="C31" s="53"/>
      <c r="D31" s="53"/>
      <c r="E31" s="53"/>
      <c r="F31" s="53"/>
      <c r="G31" s="68"/>
      <c r="H31" s="72"/>
      <c r="I31" s="53"/>
      <c r="J31" s="68"/>
    </row>
    <row r="32" spans="1:10" ht="2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</row>
    <row r="33" spans="2:7">
      <c r="B33" s="21"/>
      <c r="C33" s="21"/>
      <c r="D33" s="21"/>
      <c r="E33" s="21"/>
      <c r="F33" s="21"/>
      <c r="G33" s="21"/>
    </row>
    <row r="34" spans="2:7" hidden="1">
      <c r="B34" s="21"/>
      <c r="C34" s="21"/>
      <c r="D34" s="21"/>
      <c r="E34" s="21"/>
      <c r="F34" s="21"/>
      <c r="G34" s="21"/>
    </row>
    <row r="35" spans="2:7">
      <c r="B35" s="21"/>
      <c r="C35" s="21"/>
      <c r="D35" s="21"/>
      <c r="E35" s="21"/>
      <c r="F35" s="21"/>
      <c r="G35" s="21"/>
    </row>
    <row r="36" spans="2:7" ht="20.25">
      <c r="C36" s="113"/>
      <c r="D36" s="113"/>
      <c r="E36" s="113"/>
      <c r="F36" s="113"/>
      <c r="G36" s="113"/>
    </row>
    <row r="37" spans="2:7" ht="20.25">
      <c r="C37" s="118"/>
      <c r="D37" s="118"/>
      <c r="E37" s="118"/>
      <c r="F37" s="118"/>
      <c r="G37" s="118"/>
    </row>
    <row r="38" spans="2:7" ht="20.25">
      <c r="C38" s="113"/>
      <c r="D38" s="113"/>
      <c r="E38" s="113"/>
      <c r="F38" s="113"/>
      <c r="G38" s="113"/>
    </row>
    <row r="39" spans="2:7" ht="20.25">
      <c r="C39" s="113"/>
      <c r="D39" s="113"/>
      <c r="E39" s="113"/>
      <c r="F39" s="113"/>
      <c r="G39" s="113"/>
    </row>
  </sheetData>
  <mergeCells count="8">
    <mergeCell ref="C38:G38"/>
    <mergeCell ref="C39:G39"/>
    <mergeCell ref="A1:J1"/>
    <mergeCell ref="A3:H3"/>
    <mergeCell ref="A19:J19"/>
    <mergeCell ref="A32:J32"/>
    <mergeCell ref="C36:G36"/>
    <mergeCell ref="C37:G3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3"/>
  <sheetViews>
    <sheetView zoomScale="80" zoomScaleNormal="80" workbookViewId="0">
      <pane xSplit="3" ySplit="9" topLeftCell="H66" activePane="bottomRight" state="frozen"/>
      <selection pane="topRight" activeCell="D1" sqref="D1"/>
      <selection pane="bottomLeft" activeCell="A10" sqref="A10"/>
      <selection pane="bottomRight" activeCell="A50" sqref="A50:XFD83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1" customWidth="1"/>
    <col min="12" max="12" width="22" bestFit="1" customWidth="1"/>
    <col min="13" max="14" width="22" customWidth="1"/>
    <col min="15" max="15" width="24.140625" bestFit="1" customWidth="1"/>
    <col min="16" max="16" width="20.140625" bestFit="1" customWidth="1"/>
    <col min="17" max="17" width="4.28515625" bestFit="1" customWidth="1"/>
  </cols>
  <sheetData>
    <row r="1" spans="1:17" ht="14.2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9"/>
      <c r="N1" s="49"/>
      <c r="O1" s="27"/>
      <c r="P1" s="27"/>
      <c r="Q1" s="27"/>
    </row>
    <row r="2" spans="1:17" ht="14.2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2"/>
    </row>
    <row r="3" spans="1:17" ht="18" customHeight="1">
      <c r="H3" s="23" t="s">
        <v>17</v>
      </c>
    </row>
    <row r="4" spans="1:17" ht="18">
      <c r="A4" s="129" t="s">
        <v>906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7" ht="20.25">
      <c r="A5" s="22"/>
      <c r="B5" s="22"/>
      <c r="C5" s="22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22"/>
    </row>
    <row r="6" spans="1:17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>
        <v>12</v>
      </c>
      <c r="M6" s="50">
        <v>13</v>
      </c>
      <c r="N6" s="50" t="s">
        <v>916</v>
      </c>
      <c r="O6" s="2" t="s">
        <v>908</v>
      </c>
      <c r="P6" s="2" t="s">
        <v>917</v>
      </c>
      <c r="Q6" s="1"/>
    </row>
    <row r="7" spans="1:17" ht="12.75" customHeight="1">
      <c r="A7" s="125" t="s">
        <v>0</v>
      </c>
      <c r="B7" s="125" t="s">
        <v>14</v>
      </c>
      <c r="C7" s="125" t="s">
        <v>1</v>
      </c>
      <c r="D7" s="125" t="s">
        <v>5</v>
      </c>
      <c r="E7" s="125" t="s">
        <v>21</v>
      </c>
      <c r="F7" s="125" t="s">
        <v>2</v>
      </c>
      <c r="G7" s="122" t="s">
        <v>19</v>
      </c>
      <c r="H7" s="123"/>
      <c r="I7" s="124"/>
      <c r="J7" s="125" t="s">
        <v>12</v>
      </c>
      <c r="K7" s="127" t="s">
        <v>878</v>
      </c>
      <c r="L7" s="125" t="s">
        <v>61</v>
      </c>
      <c r="M7" s="131" t="s">
        <v>19</v>
      </c>
      <c r="N7" s="125" t="s">
        <v>907</v>
      </c>
      <c r="O7" s="125" t="s">
        <v>20</v>
      </c>
      <c r="P7" s="125" t="s">
        <v>13</v>
      </c>
      <c r="Q7" s="125" t="s">
        <v>0</v>
      </c>
    </row>
    <row r="8" spans="1:17" ht="44.25" customHeight="1">
      <c r="A8" s="126"/>
      <c r="B8" s="126"/>
      <c r="C8" s="126"/>
      <c r="D8" s="126"/>
      <c r="E8" s="126"/>
      <c r="F8" s="126"/>
      <c r="G8" s="3" t="s">
        <v>3</v>
      </c>
      <c r="H8" s="3" t="s">
        <v>11</v>
      </c>
      <c r="I8" s="3" t="s">
        <v>811</v>
      </c>
      <c r="J8" s="126"/>
      <c r="K8" s="128"/>
      <c r="L8" s="126"/>
      <c r="M8" s="132"/>
      <c r="N8" s="126"/>
      <c r="O8" s="126"/>
      <c r="P8" s="126"/>
      <c r="Q8" s="126"/>
    </row>
    <row r="9" spans="1:17" ht="18.75">
      <c r="A9" s="1"/>
      <c r="B9" s="1"/>
      <c r="C9" s="1"/>
      <c r="D9" s="54" t="s">
        <v>900</v>
      </c>
      <c r="E9" s="54" t="s">
        <v>900</v>
      </c>
      <c r="F9" s="54" t="s">
        <v>900</v>
      </c>
      <c r="G9" s="54" t="s">
        <v>900</v>
      </c>
      <c r="H9" s="54" t="s">
        <v>900</v>
      </c>
      <c r="I9" s="54" t="s">
        <v>900</v>
      </c>
      <c r="J9" s="54" t="s">
        <v>900</v>
      </c>
      <c r="K9" s="54" t="s">
        <v>900</v>
      </c>
      <c r="L9" s="54" t="s">
        <v>900</v>
      </c>
      <c r="M9" s="54" t="s">
        <v>900</v>
      </c>
      <c r="N9" s="54" t="s">
        <v>900</v>
      </c>
      <c r="O9" s="54" t="s">
        <v>900</v>
      </c>
      <c r="P9" s="54" t="s">
        <v>900</v>
      </c>
      <c r="Q9" s="1"/>
    </row>
    <row r="10" spans="1:17" ht="18" customHeight="1">
      <c r="A10" s="1">
        <v>1</v>
      </c>
      <c r="B10" s="29" t="s">
        <v>24</v>
      </c>
      <c r="C10" s="28">
        <v>17</v>
      </c>
      <c r="D10" s="5">
        <v>3561997443.7715998</v>
      </c>
      <c r="E10" s="5">
        <v>725325752.39670002</v>
      </c>
      <c r="F10" s="6">
        <f>D10+E10</f>
        <v>4287323196.1682997</v>
      </c>
      <c r="G10" s="7">
        <v>40648992.869999997</v>
      </c>
      <c r="H10" s="7">
        <v>0</v>
      </c>
      <c r="I10" s="5">
        <v>429919971.55000001</v>
      </c>
      <c r="J10" s="8">
        <f>F10-G10-H10-I10</f>
        <v>3816754231.7482996</v>
      </c>
      <c r="K10" s="6">
        <v>6014541.0899999999</v>
      </c>
      <c r="L10" s="8">
        <v>1042152545.0597</v>
      </c>
      <c r="M10" s="5">
        <v>0</v>
      </c>
      <c r="N10" s="5">
        <f>L10-M10</f>
        <v>1042152545.0597</v>
      </c>
      <c r="O10" s="20">
        <f>F10+K10+L10</f>
        <v>5335490282.3179998</v>
      </c>
      <c r="P10" s="9">
        <f>J10+K10+N10</f>
        <v>4864921317.8979998</v>
      </c>
      <c r="Q10" s="1">
        <v>1</v>
      </c>
    </row>
    <row r="11" spans="1:17" ht="18" customHeight="1">
      <c r="A11" s="1">
        <v>2</v>
      </c>
      <c r="B11" s="29" t="s">
        <v>25</v>
      </c>
      <c r="C11" s="24">
        <v>21</v>
      </c>
      <c r="D11" s="5">
        <v>3789352736.3527999</v>
      </c>
      <c r="E11" s="5">
        <v>0</v>
      </c>
      <c r="F11" s="6">
        <f t="shared" ref="F11:F45" si="0">D11+E11</f>
        <v>3789352736.3527999</v>
      </c>
      <c r="G11" s="7">
        <v>52555531.759999998</v>
      </c>
      <c r="H11" s="7">
        <v>0</v>
      </c>
      <c r="I11" s="5">
        <v>621215592.5</v>
      </c>
      <c r="J11" s="8">
        <f t="shared" ref="J11:J45" si="1">F11-G11-H11-I11</f>
        <v>3115581612.0927997</v>
      </c>
      <c r="K11" s="6">
        <v>4952122.21</v>
      </c>
      <c r="L11" s="8">
        <v>1067738251.6131999</v>
      </c>
      <c r="M11" s="5">
        <v>0</v>
      </c>
      <c r="N11" s="5">
        <f t="shared" ref="N11:N45" si="2">L11-M11</f>
        <v>1067738251.6131999</v>
      </c>
      <c r="O11" s="20">
        <f t="shared" ref="O11:O45" si="3">F11+K11+L11</f>
        <v>4862043110.1759996</v>
      </c>
      <c r="P11" s="9">
        <f t="shared" ref="P11:P45" si="4">J11+K11+N11</f>
        <v>4188271985.9159994</v>
      </c>
      <c r="Q11" s="1">
        <v>2</v>
      </c>
    </row>
    <row r="12" spans="1:17" ht="18" customHeight="1">
      <c r="A12" s="1">
        <v>3</v>
      </c>
      <c r="B12" s="29" t="s">
        <v>26</v>
      </c>
      <c r="C12" s="24">
        <v>31</v>
      </c>
      <c r="D12" s="5">
        <v>3824566893.5303998</v>
      </c>
      <c r="E12" s="5">
        <v>14508045516.6761</v>
      </c>
      <c r="F12" s="6">
        <f t="shared" si="0"/>
        <v>18332612410.206501</v>
      </c>
      <c r="G12" s="7">
        <v>110724577.25</v>
      </c>
      <c r="H12" s="7">
        <v>0</v>
      </c>
      <c r="I12" s="5">
        <v>1041089532.95</v>
      </c>
      <c r="J12" s="8">
        <f t="shared" si="1"/>
        <v>17180798300.0065</v>
      </c>
      <c r="K12" s="6">
        <v>31282267.949999999</v>
      </c>
      <c r="L12" s="8">
        <v>1250366820.2492001</v>
      </c>
      <c r="M12" s="5">
        <v>0</v>
      </c>
      <c r="N12" s="5">
        <f t="shared" si="2"/>
        <v>1250366820.2492001</v>
      </c>
      <c r="O12" s="20">
        <f t="shared" si="3"/>
        <v>19614261498.405701</v>
      </c>
      <c r="P12" s="9">
        <f t="shared" si="4"/>
        <v>18462447388.2057</v>
      </c>
      <c r="Q12" s="1">
        <v>3</v>
      </c>
    </row>
    <row r="13" spans="1:17" ht="18" customHeight="1">
      <c r="A13" s="1">
        <v>4</v>
      </c>
      <c r="B13" s="29" t="s">
        <v>27</v>
      </c>
      <c r="C13" s="24">
        <v>21</v>
      </c>
      <c r="D13" s="5">
        <v>3782253830.1178002</v>
      </c>
      <c r="E13" s="5">
        <v>0</v>
      </c>
      <c r="F13" s="6">
        <f t="shared" si="0"/>
        <v>3782253830.1178002</v>
      </c>
      <c r="G13" s="7">
        <v>46844107.659999996</v>
      </c>
      <c r="H13" s="7">
        <v>0</v>
      </c>
      <c r="I13" s="5">
        <v>89972595.590000004</v>
      </c>
      <c r="J13" s="8">
        <f t="shared" si="1"/>
        <v>3645437126.8678002</v>
      </c>
      <c r="K13" s="6">
        <v>4942844.99</v>
      </c>
      <c r="L13" s="8">
        <v>1181505374.4254</v>
      </c>
      <c r="M13" s="5">
        <v>0</v>
      </c>
      <c r="N13" s="5">
        <f t="shared" si="2"/>
        <v>1181505374.4254</v>
      </c>
      <c r="O13" s="20">
        <f t="shared" si="3"/>
        <v>4968702049.5332003</v>
      </c>
      <c r="P13" s="9">
        <f t="shared" si="4"/>
        <v>4831885346.2832003</v>
      </c>
      <c r="Q13" s="1">
        <v>4</v>
      </c>
    </row>
    <row r="14" spans="1:17" ht="18" customHeight="1">
      <c r="A14" s="1">
        <v>5</v>
      </c>
      <c r="B14" s="29" t="s">
        <v>28</v>
      </c>
      <c r="C14" s="24">
        <v>20</v>
      </c>
      <c r="D14" s="5">
        <v>4550178077.9998999</v>
      </c>
      <c r="E14" s="5">
        <v>0</v>
      </c>
      <c r="F14" s="6">
        <f t="shared" si="0"/>
        <v>4550178077.9998999</v>
      </c>
      <c r="G14" s="7">
        <v>77411533.060000002</v>
      </c>
      <c r="H14" s="7">
        <v>201255000</v>
      </c>
      <c r="I14" s="5">
        <v>597418008.62</v>
      </c>
      <c r="J14" s="8">
        <f t="shared" si="1"/>
        <v>3674093536.3198996</v>
      </c>
      <c r="K14" s="6">
        <v>5946408.1299999999</v>
      </c>
      <c r="L14" s="8">
        <v>1214760388.2632</v>
      </c>
      <c r="M14" s="5">
        <v>0</v>
      </c>
      <c r="N14" s="5">
        <f t="shared" si="2"/>
        <v>1214760388.2632</v>
      </c>
      <c r="O14" s="20">
        <f t="shared" si="3"/>
        <v>5770884874.3930998</v>
      </c>
      <c r="P14" s="9">
        <f t="shared" si="4"/>
        <v>4894800332.7130995</v>
      </c>
      <c r="Q14" s="1">
        <v>5</v>
      </c>
    </row>
    <row r="15" spans="1:17" ht="18" customHeight="1">
      <c r="A15" s="1">
        <v>6</v>
      </c>
      <c r="B15" s="29" t="s">
        <v>29</v>
      </c>
      <c r="C15" s="24">
        <v>8</v>
      </c>
      <c r="D15" s="5">
        <v>3365838470.3867002</v>
      </c>
      <c r="E15" s="5">
        <v>10798176501.6894</v>
      </c>
      <c r="F15" s="6">
        <f t="shared" si="0"/>
        <v>14164014972.076099</v>
      </c>
      <c r="G15" s="7">
        <v>34374598.380000003</v>
      </c>
      <c r="H15" s="7">
        <v>421546663.22000003</v>
      </c>
      <c r="I15" s="5">
        <v>1158604679.3900001</v>
      </c>
      <c r="J15" s="8">
        <f t="shared" si="1"/>
        <v>12549489031.086102</v>
      </c>
      <c r="K15" s="6">
        <v>21898486.620000001</v>
      </c>
      <c r="L15" s="8">
        <v>1013939875.1389</v>
      </c>
      <c r="M15" s="5">
        <v>0</v>
      </c>
      <c r="N15" s="5">
        <f t="shared" si="2"/>
        <v>1013939875.1389</v>
      </c>
      <c r="O15" s="20">
        <f t="shared" si="3"/>
        <v>15199853333.835001</v>
      </c>
      <c r="P15" s="9">
        <f t="shared" si="4"/>
        <v>13585327392.845003</v>
      </c>
      <c r="Q15" s="1">
        <v>6</v>
      </c>
    </row>
    <row r="16" spans="1:17" ht="18" customHeight="1">
      <c r="A16" s="1">
        <v>7</v>
      </c>
      <c r="B16" s="29" t="s">
        <v>30</v>
      </c>
      <c r="C16" s="24">
        <v>23</v>
      </c>
      <c r="D16" s="5">
        <v>4266086089.9846001</v>
      </c>
      <c r="E16" s="5">
        <v>0</v>
      </c>
      <c r="F16" s="6">
        <f t="shared" si="0"/>
        <v>4266086089.9846001</v>
      </c>
      <c r="G16" s="7">
        <v>26890502.870000001</v>
      </c>
      <c r="H16" s="7">
        <v>103855987.23</v>
      </c>
      <c r="I16" s="5">
        <v>423541958.63</v>
      </c>
      <c r="J16" s="8">
        <f t="shared" si="1"/>
        <v>3711797641.2546</v>
      </c>
      <c r="K16" s="6">
        <v>5575142.0199999996</v>
      </c>
      <c r="L16" s="8">
        <v>1167278482.3687</v>
      </c>
      <c r="M16" s="5">
        <v>0</v>
      </c>
      <c r="N16" s="5">
        <f t="shared" si="2"/>
        <v>1167278482.3687</v>
      </c>
      <c r="O16" s="20">
        <f t="shared" si="3"/>
        <v>5438939714.3733006</v>
      </c>
      <c r="P16" s="9">
        <f t="shared" si="4"/>
        <v>4884651265.6433001</v>
      </c>
      <c r="Q16" s="1">
        <v>7</v>
      </c>
    </row>
    <row r="17" spans="1:17" ht="18" customHeight="1">
      <c r="A17" s="1">
        <v>8</v>
      </c>
      <c r="B17" s="29" t="s">
        <v>31</v>
      </c>
      <c r="C17" s="24">
        <v>27</v>
      </c>
      <c r="D17" s="5">
        <v>4726211997.7747002</v>
      </c>
      <c r="E17" s="5">
        <v>0</v>
      </c>
      <c r="F17" s="6">
        <f t="shared" si="0"/>
        <v>4726211997.7747002</v>
      </c>
      <c r="G17" s="7">
        <v>17817212.460000001</v>
      </c>
      <c r="H17" s="7">
        <v>0</v>
      </c>
      <c r="I17" s="5">
        <v>323071065.25999999</v>
      </c>
      <c r="J17" s="8">
        <f t="shared" si="1"/>
        <v>4385323720.0546999</v>
      </c>
      <c r="K17" s="6">
        <v>6176458.3600000003</v>
      </c>
      <c r="L17" s="8">
        <v>1183626746.3206</v>
      </c>
      <c r="M17" s="5">
        <v>0</v>
      </c>
      <c r="N17" s="5">
        <f t="shared" si="2"/>
        <v>1183626746.3206</v>
      </c>
      <c r="O17" s="20">
        <f t="shared" si="3"/>
        <v>5916015202.4552994</v>
      </c>
      <c r="P17" s="9">
        <f t="shared" si="4"/>
        <v>5575126924.7353001</v>
      </c>
      <c r="Q17" s="1">
        <v>8</v>
      </c>
    </row>
    <row r="18" spans="1:17" ht="18" customHeight="1">
      <c r="A18" s="1">
        <v>9</v>
      </c>
      <c r="B18" s="29" t="s">
        <v>32</v>
      </c>
      <c r="C18" s="24">
        <v>18</v>
      </c>
      <c r="D18" s="5">
        <v>3825219140.3976002</v>
      </c>
      <c r="E18" s="5">
        <v>0</v>
      </c>
      <c r="F18" s="6">
        <f t="shared" si="0"/>
        <v>3825219140.3976002</v>
      </c>
      <c r="G18" s="7">
        <v>229323337.36000001</v>
      </c>
      <c r="H18" s="7">
        <v>633134951.91999996</v>
      </c>
      <c r="I18" s="5">
        <v>714427997.76999998</v>
      </c>
      <c r="J18" s="8">
        <f t="shared" si="1"/>
        <v>2248332853.3476</v>
      </c>
      <c r="K18" s="6">
        <v>4998994.28</v>
      </c>
      <c r="L18" s="8">
        <v>1044938380.1677999</v>
      </c>
      <c r="M18" s="5">
        <v>0</v>
      </c>
      <c r="N18" s="5">
        <f t="shared" si="2"/>
        <v>1044938380.1677999</v>
      </c>
      <c r="O18" s="20">
        <f t="shared" si="3"/>
        <v>4875156514.8453999</v>
      </c>
      <c r="P18" s="9">
        <f t="shared" si="4"/>
        <v>3298270227.7954001</v>
      </c>
      <c r="Q18" s="1">
        <v>9</v>
      </c>
    </row>
    <row r="19" spans="1:17" ht="18" customHeight="1">
      <c r="A19" s="1">
        <v>10</v>
      </c>
      <c r="B19" s="29" t="s">
        <v>33</v>
      </c>
      <c r="C19" s="24">
        <v>25</v>
      </c>
      <c r="D19" s="5">
        <v>3862403978.7094998</v>
      </c>
      <c r="E19" s="5">
        <v>16986147824.633101</v>
      </c>
      <c r="F19" s="6">
        <f t="shared" si="0"/>
        <v>20848551803.342602</v>
      </c>
      <c r="G19" s="7">
        <v>28517846.079999998</v>
      </c>
      <c r="H19" s="7">
        <v>0</v>
      </c>
      <c r="I19" s="5">
        <v>1145011172.3699999</v>
      </c>
      <c r="J19" s="8">
        <f t="shared" si="1"/>
        <v>19675022784.892601</v>
      </c>
      <c r="K19" s="6">
        <v>35635877.789999999</v>
      </c>
      <c r="L19" s="8">
        <v>1265412793.6928</v>
      </c>
      <c r="M19" s="5">
        <v>0</v>
      </c>
      <c r="N19" s="5">
        <f t="shared" si="2"/>
        <v>1265412793.6928</v>
      </c>
      <c r="O19" s="20">
        <f t="shared" si="3"/>
        <v>22149600474.825401</v>
      </c>
      <c r="P19" s="9">
        <f t="shared" si="4"/>
        <v>20976071456.375401</v>
      </c>
      <c r="Q19" s="1">
        <v>10</v>
      </c>
    </row>
    <row r="20" spans="1:17" ht="18" customHeight="1">
      <c r="A20" s="1">
        <v>11</v>
      </c>
      <c r="B20" s="29" t="s">
        <v>34</v>
      </c>
      <c r="C20" s="24">
        <v>13</v>
      </c>
      <c r="D20" s="5">
        <v>3403209643.9232998</v>
      </c>
      <c r="E20" s="5">
        <v>0</v>
      </c>
      <c r="F20" s="6">
        <f t="shared" si="0"/>
        <v>3403209643.9232998</v>
      </c>
      <c r="G20" s="7">
        <v>40165282.68</v>
      </c>
      <c r="H20" s="7">
        <v>0</v>
      </c>
      <c r="I20" s="5">
        <v>388638358.72920001</v>
      </c>
      <c r="J20" s="8">
        <f t="shared" si="1"/>
        <v>2974406002.5141001</v>
      </c>
      <c r="K20" s="6">
        <v>4447490.4400000004</v>
      </c>
      <c r="L20" s="8">
        <v>995823647.45340002</v>
      </c>
      <c r="M20" s="5">
        <v>0</v>
      </c>
      <c r="N20" s="5">
        <f t="shared" si="2"/>
        <v>995823647.45340002</v>
      </c>
      <c r="O20" s="20">
        <f t="shared" si="3"/>
        <v>4403480781.8167</v>
      </c>
      <c r="P20" s="9">
        <f t="shared" si="4"/>
        <v>3974677140.4075003</v>
      </c>
      <c r="Q20" s="1">
        <v>11</v>
      </c>
    </row>
    <row r="21" spans="1:17" ht="18" customHeight="1">
      <c r="A21" s="1">
        <v>12</v>
      </c>
      <c r="B21" s="29" t="s">
        <v>35</v>
      </c>
      <c r="C21" s="24">
        <v>18</v>
      </c>
      <c r="D21" s="5">
        <v>3556899508.3032999</v>
      </c>
      <c r="E21" s="5">
        <v>2041322037.6385</v>
      </c>
      <c r="F21" s="6">
        <f t="shared" si="0"/>
        <v>5598221545.9418001</v>
      </c>
      <c r="G21" s="7">
        <v>81885066.109999999</v>
      </c>
      <c r="H21" s="7">
        <v>0</v>
      </c>
      <c r="I21" s="5">
        <v>390751098.75999999</v>
      </c>
      <c r="J21" s="8">
        <f t="shared" si="1"/>
        <v>5125585381.0718002</v>
      </c>
      <c r="K21" s="6">
        <v>7907772</v>
      </c>
      <c r="L21" s="8">
        <v>1151343897.4331999</v>
      </c>
      <c r="M21" s="5">
        <v>0</v>
      </c>
      <c r="N21" s="5">
        <f t="shared" si="2"/>
        <v>1151343897.4331999</v>
      </c>
      <c r="O21" s="20">
        <f t="shared" si="3"/>
        <v>6757473215.375</v>
      </c>
      <c r="P21" s="9">
        <f t="shared" si="4"/>
        <v>6284837050.5050001</v>
      </c>
      <c r="Q21" s="1">
        <v>12</v>
      </c>
    </row>
    <row r="22" spans="1:17" ht="18" customHeight="1">
      <c r="A22" s="1">
        <v>13</v>
      </c>
      <c r="B22" s="29" t="s">
        <v>36</v>
      </c>
      <c r="C22" s="24">
        <v>16</v>
      </c>
      <c r="D22" s="5">
        <v>3401289232.5542002</v>
      </c>
      <c r="E22" s="5">
        <v>0</v>
      </c>
      <c r="F22" s="6">
        <f t="shared" si="0"/>
        <v>3401289232.5542002</v>
      </c>
      <c r="G22" s="7">
        <v>53517269.530000001</v>
      </c>
      <c r="H22" s="7">
        <v>102458000.01000001</v>
      </c>
      <c r="I22" s="5">
        <v>465644314.39999998</v>
      </c>
      <c r="J22" s="8">
        <f t="shared" si="1"/>
        <v>2779669648.6141996</v>
      </c>
      <c r="K22" s="6">
        <v>4444980.74</v>
      </c>
      <c r="L22" s="8">
        <v>974942623.58290005</v>
      </c>
      <c r="M22" s="5">
        <v>0</v>
      </c>
      <c r="N22" s="5">
        <f t="shared" si="2"/>
        <v>974942623.58290005</v>
      </c>
      <c r="O22" s="20">
        <f t="shared" si="3"/>
        <v>4380676836.8771</v>
      </c>
      <c r="P22" s="9">
        <f t="shared" si="4"/>
        <v>3759057252.9370995</v>
      </c>
      <c r="Q22" s="1">
        <v>13</v>
      </c>
    </row>
    <row r="23" spans="1:17" ht="18" customHeight="1">
      <c r="A23" s="1">
        <v>14</v>
      </c>
      <c r="B23" s="29" t="s">
        <v>37</v>
      </c>
      <c r="C23" s="24">
        <v>17</v>
      </c>
      <c r="D23" s="5">
        <v>3825549282.6363001</v>
      </c>
      <c r="E23" s="5">
        <v>0</v>
      </c>
      <c r="F23" s="6">
        <f t="shared" si="0"/>
        <v>3825549282.6363001</v>
      </c>
      <c r="G23" s="7">
        <v>50530281.380000003</v>
      </c>
      <c r="H23" s="7">
        <v>0</v>
      </c>
      <c r="I23" s="5">
        <v>206468378.88999999</v>
      </c>
      <c r="J23" s="8">
        <f t="shared" si="1"/>
        <v>3568550622.3663001</v>
      </c>
      <c r="K23" s="6">
        <v>4999425.7300000004</v>
      </c>
      <c r="L23" s="8">
        <v>1126266202.6640999</v>
      </c>
      <c r="M23" s="5">
        <v>0</v>
      </c>
      <c r="N23" s="5">
        <f t="shared" si="2"/>
        <v>1126266202.6640999</v>
      </c>
      <c r="O23" s="20">
        <f t="shared" si="3"/>
        <v>4956814911.0304003</v>
      </c>
      <c r="P23" s="9">
        <f t="shared" si="4"/>
        <v>4699816250.7603998</v>
      </c>
      <c r="Q23" s="1">
        <v>14</v>
      </c>
    </row>
    <row r="24" spans="1:17" ht="18" customHeight="1">
      <c r="A24" s="1">
        <v>15</v>
      </c>
      <c r="B24" s="29" t="s">
        <v>38</v>
      </c>
      <c r="C24" s="24">
        <v>11</v>
      </c>
      <c r="D24" s="5">
        <v>3583047047.4986</v>
      </c>
      <c r="E24" s="5">
        <v>0</v>
      </c>
      <c r="F24" s="6">
        <f t="shared" si="0"/>
        <v>3583047047.4986</v>
      </c>
      <c r="G24" s="7">
        <v>39706122.229999997</v>
      </c>
      <c r="H24" s="7">
        <v>361446152.47000003</v>
      </c>
      <c r="I24" s="5">
        <v>275289219.29000002</v>
      </c>
      <c r="J24" s="8">
        <f t="shared" si="1"/>
        <v>2906605553.5086002</v>
      </c>
      <c r="K24" s="6">
        <v>4682511.26</v>
      </c>
      <c r="L24" s="8">
        <v>1057707591.2969</v>
      </c>
      <c r="M24" s="5">
        <v>0</v>
      </c>
      <c r="N24" s="5">
        <f t="shared" si="2"/>
        <v>1057707591.2969</v>
      </c>
      <c r="O24" s="20">
        <f t="shared" si="3"/>
        <v>4645437150.0555</v>
      </c>
      <c r="P24" s="9">
        <f t="shared" si="4"/>
        <v>3968995656.0655003</v>
      </c>
      <c r="Q24" s="1">
        <v>15</v>
      </c>
    </row>
    <row r="25" spans="1:17" ht="18" customHeight="1">
      <c r="A25" s="1">
        <v>16</v>
      </c>
      <c r="B25" s="29" t="s">
        <v>39</v>
      </c>
      <c r="C25" s="24">
        <v>27</v>
      </c>
      <c r="D25" s="5">
        <v>3955054726.3930001</v>
      </c>
      <c r="E25" s="5">
        <v>812071128.87699997</v>
      </c>
      <c r="F25" s="6">
        <f t="shared" si="0"/>
        <v>4767125855.2700005</v>
      </c>
      <c r="G25" s="7">
        <v>52664688.549999997</v>
      </c>
      <c r="H25" s="7">
        <v>0</v>
      </c>
      <c r="I25" s="5">
        <v>820323934.63999999</v>
      </c>
      <c r="J25" s="8">
        <f t="shared" si="1"/>
        <v>3894137232.0800004</v>
      </c>
      <c r="K25" s="6">
        <v>6628930.3799999999</v>
      </c>
      <c r="L25" s="8">
        <v>1143476074.8434999</v>
      </c>
      <c r="M25" s="5">
        <v>0</v>
      </c>
      <c r="N25" s="5">
        <f t="shared" si="2"/>
        <v>1143476074.8434999</v>
      </c>
      <c r="O25" s="20">
        <f t="shared" si="3"/>
        <v>5917230860.4935007</v>
      </c>
      <c r="P25" s="9">
        <f t="shared" si="4"/>
        <v>5044242237.3035002</v>
      </c>
      <c r="Q25" s="1">
        <v>16</v>
      </c>
    </row>
    <row r="26" spans="1:17" ht="18" customHeight="1">
      <c r="A26" s="1">
        <v>17</v>
      </c>
      <c r="B26" s="29" t="s">
        <v>40</v>
      </c>
      <c r="C26" s="24">
        <v>27</v>
      </c>
      <c r="D26" s="5">
        <v>4254028245.7603998</v>
      </c>
      <c r="E26" s="5">
        <v>0</v>
      </c>
      <c r="F26" s="6">
        <f t="shared" si="0"/>
        <v>4254028245.7603998</v>
      </c>
      <c r="G26" s="7">
        <v>29622753.039999999</v>
      </c>
      <c r="H26" s="7">
        <v>0</v>
      </c>
      <c r="I26" s="5">
        <v>163223611.96000001</v>
      </c>
      <c r="J26" s="8">
        <f t="shared" si="1"/>
        <v>4061181880.7603998</v>
      </c>
      <c r="K26" s="6">
        <v>5559384.21</v>
      </c>
      <c r="L26" s="8">
        <v>1268992670.3455</v>
      </c>
      <c r="M26" s="5">
        <v>0</v>
      </c>
      <c r="N26" s="5">
        <f t="shared" si="2"/>
        <v>1268992670.3455</v>
      </c>
      <c r="O26" s="20">
        <f t="shared" si="3"/>
        <v>5528580300.3158998</v>
      </c>
      <c r="P26" s="9">
        <f t="shared" si="4"/>
        <v>5335733935.3158998</v>
      </c>
      <c r="Q26" s="1">
        <v>17</v>
      </c>
    </row>
    <row r="27" spans="1:17" ht="18" customHeight="1">
      <c r="A27" s="1">
        <v>18</v>
      </c>
      <c r="B27" s="29" t="s">
        <v>41</v>
      </c>
      <c r="C27" s="24">
        <v>23</v>
      </c>
      <c r="D27" s="5">
        <v>4984088877.8114996</v>
      </c>
      <c r="E27" s="5">
        <v>0</v>
      </c>
      <c r="F27" s="6">
        <f t="shared" si="0"/>
        <v>4984088877.8114996</v>
      </c>
      <c r="G27" s="7">
        <v>210872746.86000001</v>
      </c>
      <c r="H27" s="7">
        <v>0</v>
      </c>
      <c r="I27" s="5">
        <v>203254936.77000001</v>
      </c>
      <c r="J27" s="8">
        <f t="shared" si="1"/>
        <v>4569961194.1814995</v>
      </c>
      <c r="K27" s="6">
        <v>6513465.21</v>
      </c>
      <c r="L27" s="8">
        <v>1489503565.5402999</v>
      </c>
      <c r="M27" s="5">
        <v>0</v>
      </c>
      <c r="N27" s="5">
        <f t="shared" si="2"/>
        <v>1489503565.5402999</v>
      </c>
      <c r="O27" s="20">
        <f t="shared" si="3"/>
        <v>6480105908.5618</v>
      </c>
      <c r="P27" s="9">
        <f t="shared" si="4"/>
        <v>6065978224.9317989</v>
      </c>
      <c r="Q27" s="1">
        <v>18</v>
      </c>
    </row>
    <row r="28" spans="1:17" ht="18" customHeight="1">
      <c r="A28" s="1">
        <v>19</v>
      </c>
      <c r="B28" s="29" t="s">
        <v>42</v>
      </c>
      <c r="C28" s="24">
        <v>44</v>
      </c>
      <c r="D28" s="5">
        <v>6033794464.5972996</v>
      </c>
      <c r="E28" s="5">
        <v>0</v>
      </c>
      <c r="F28" s="6">
        <f t="shared" si="0"/>
        <v>6033794464.5972996</v>
      </c>
      <c r="G28" s="7">
        <v>60596047.789999999</v>
      </c>
      <c r="H28" s="7">
        <v>0</v>
      </c>
      <c r="I28" s="5">
        <v>419359613.58999997</v>
      </c>
      <c r="J28" s="8">
        <f t="shared" si="1"/>
        <v>5553838803.2172995</v>
      </c>
      <c r="K28" s="6">
        <v>7885274.7800000003</v>
      </c>
      <c r="L28" s="8">
        <v>1893569380.5392001</v>
      </c>
      <c r="M28" s="5">
        <v>0</v>
      </c>
      <c r="N28" s="5">
        <f t="shared" si="2"/>
        <v>1893569380.5392001</v>
      </c>
      <c r="O28" s="20">
        <f t="shared" si="3"/>
        <v>7935249119.9164991</v>
      </c>
      <c r="P28" s="9">
        <f t="shared" si="4"/>
        <v>7455293458.536499</v>
      </c>
      <c r="Q28" s="1">
        <v>19</v>
      </c>
    </row>
    <row r="29" spans="1:17" ht="18" customHeight="1">
      <c r="A29" s="1">
        <v>20</v>
      </c>
      <c r="B29" s="29" t="s">
        <v>43</v>
      </c>
      <c r="C29" s="24">
        <v>34</v>
      </c>
      <c r="D29" s="5">
        <v>4676018988.5557003</v>
      </c>
      <c r="E29" s="5">
        <v>0</v>
      </c>
      <c r="F29" s="6">
        <f t="shared" si="0"/>
        <v>4676018988.5557003</v>
      </c>
      <c r="G29" s="7">
        <v>103053776.65000001</v>
      </c>
      <c r="H29" s="7">
        <v>0</v>
      </c>
      <c r="I29" s="5">
        <v>222540831.66</v>
      </c>
      <c r="J29" s="8">
        <f t="shared" si="1"/>
        <v>4350424380.2457008</v>
      </c>
      <c r="K29" s="6">
        <v>6110863.54</v>
      </c>
      <c r="L29" s="8">
        <v>1351459636.6076</v>
      </c>
      <c r="M29" s="5">
        <v>0</v>
      </c>
      <c r="N29" s="5">
        <f t="shared" si="2"/>
        <v>1351459636.6076</v>
      </c>
      <c r="O29" s="20">
        <f t="shared" si="3"/>
        <v>6033589488.7033005</v>
      </c>
      <c r="P29" s="9">
        <f t="shared" si="4"/>
        <v>5707994880.393301</v>
      </c>
      <c r="Q29" s="1">
        <v>20</v>
      </c>
    </row>
    <row r="30" spans="1:17" ht="18" customHeight="1">
      <c r="A30" s="1">
        <v>21</v>
      </c>
      <c r="B30" s="29" t="s">
        <v>44</v>
      </c>
      <c r="C30" s="24">
        <v>21</v>
      </c>
      <c r="D30" s="5">
        <v>4016723640.0634999</v>
      </c>
      <c r="E30" s="5">
        <v>0</v>
      </c>
      <c r="F30" s="6">
        <f t="shared" si="0"/>
        <v>4016723640.0634999</v>
      </c>
      <c r="G30" s="7">
        <v>42644052.899999999</v>
      </c>
      <c r="H30" s="7">
        <v>0</v>
      </c>
      <c r="I30" s="5">
        <v>264239440.81</v>
      </c>
      <c r="J30" s="8">
        <f t="shared" si="1"/>
        <v>3709840146.3534999</v>
      </c>
      <c r="K30" s="6">
        <v>5249262.2699999996</v>
      </c>
      <c r="L30" s="8">
        <v>1088358854.6617</v>
      </c>
      <c r="M30" s="5">
        <v>0</v>
      </c>
      <c r="N30" s="5">
        <f t="shared" si="2"/>
        <v>1088358854.6617</v>
      </c>
      <c r="O30" s="20">
        <f t="shared" si="3"/>
        <v>5110331756.9952002</v>
      </c>
      <c r="P30" s="9">
        <f t="shared" si="4"/>
        <v>4803448263.2852001</v>
      </c>
      <c r="Q30" s="1">
        <v>21</v>
      </c>
    </row>
    <row r="31" spans="1:17" ht="18" customHeight="1">
      <c r="A31" s="1">
        <v>22</v>
      </c>
      <c r="B31" s="29" t="s">
        <v>45</v>
      </c>
      <c r="C31" s="24">
        <v>21</v>
      </c>
      <c r="D31" s="5">
        <v>4204297040.8179998</v>
      </c>
      <c r="E31" s="5">
        <v>0</v>
      </c>
      <c r="F31" s="6">
        <f t="shared" si="0"/>
        <v>4204297040.8179998</v>
      </c>
      <c r="G31" s="7">
        <v>30161047.210000001</v>
      </c>
      <c r="H31" s="7">
        <v>117593824.09999999</v>
      </c>
      <c r="I31" s="5">
        <v>440272889.06999999</v>
      </c>
      <c r="J31" s="8">
        <f t="shared" si="1"/>
        <v>3616269280.4379997</v>
      </c>
      <c r="K31" s="6">
        <v>5494392.8899999997</v>
      </c>
      <c r="L31" s="8">
        <v>1066442649.0055</v>
      </c>
      <c r="M31" s="5">
        <v>0</v>
      </c>
      <c r="N31" s="5">
        <f t="shared" si="2"/>
        <v>1066442649.0055</v>
      </c>
      <c r="O31" s="20">
        <f t="shared" si="3"/>
        <v>5276234082.7135</v>
      </c>
      <c r="P31" s="9">
        <f t="shared" si="4"/>
        <v>4688206322.3334999</v>
      </c>
      <c r="Q31" s="1">
        <v>22</v>
      </c>
    </row>
    <row r="32" spans="1:17" ht="18" customHeight="1">
      <c r="A32" s="1">
        <v>23</v>
      </c>
      <c r="B32" s="29" t="s">
        <v>46</v>
      </c>
      <c r="C32" s="24">
        <v>16</v>
      </c>
      <c r="D32" s="5">
        <v>3386124970.6595998</v>
      </c>
      <c r="E32" s="5">
        <v>0</v>
      </c>
      <c r="F32" s="6">
        <f t="shared" si="0"/>
        <v>3386124970.6595998</v>
      </c>
      <c r="G32" s="7">
        <v>39632016.560000002</v>
      </c>
      <c r="H32" s="7">
        <v>0</v>
      </c>
      <c r="I32" s="5">
        <v>456735092.51999998</v>
      </c>
      <c r="J32" s="8">
        <f t="shared" si="1"/>
        <v>2889757861.5795999</v>
      </c>
      <c r="K32" s="6">
        <v>4425163.3</v>
      </c>
      <c r="L32" s="8">
        <v>1006717214.6781</v>
      </c>
      <c r="M32" s="5">
        <v>0</v>
      </c>
      <c r="N32" s="5">
        <f t="shared" si="2"/>
        <v>1006717214.6781</v>
      </c>
      <c r="O32" s="20">
        <f t="shared" si="3"/>
        <v>4397267348.6377001</v>
      </c>
      <c r="P32" s="9">
        <f t="shared" si="4"/>
        <v>3900900239.5577002</v>
      </c>
      <c r="Q32" s="1">
        <v>23</v>
      </c>
    </row>
    <row r="33" spans="1:17" ht="18" customHeight="1">
      <c r="A33" s="1">
        <v>24</v>
      </c>
      <c r="B33" s="29" t="s">
        <v>47</v>
      </c>
      <c r="C33" s="24">
        <v>20</v>
      </c>
      <c r="D33" s="5">
        <v>5095930855.2167997</v>
      </c>
      <c r="E33" s="5">
        <v>0</v>
      </c>
      <c r="F33" s="6">
        <f t="shared" si="0"/>
        <v>5095930855.2167997</v>
      </c>
      <c r="G33" s="7">
        <v>976653546.55999994</v>
      </c>
      <c r="H33" s="7">
        <v>2000000000</v>
      </c>
      <c r="I33" s="5">
        <v>0</v>
      </c>
      <c r="J33" s="8">
        <f t="shared" si="1"/>
        <v>2119277308.6567998</v>
      </c>
      <c r="K33" s="6">
        <v>6659626.0899999999</v>
      </c>
      <c r="L33" s="8">
        <v>9378455739.2112999</v>
      </c>
      <c r="M33" s="7">
        <v>1000000000</v>
      </c>
      <c r="N33" s="5">
        <f t="shared" si="2"/>
        <v>8378455739.2112999</v>
      </c>
      <c r="O33" s="20">
        <f t="shared" si="3"/>
        <v>14481046220.518101</v>
      </c>
      <c r="P33" s="9">
        <f t="shared" si="4"/>
        <v>10504392673.958099</v>
      </c>
      <c r="Q33" s="1">
        <v>24</v>
      </c>
    </row>
    <row r="34" spans="1:17" ht="18" customHeight="1">
      <c r="A34" s="1">
        <v>25</v>
      </c>
      <c r="B34" s="29" t="s">
        <v>48</v>
      </c>
      <c r="C34" s="24">
        <v>13</v>
      </c>
      <c r="D34" s="5">
        <v>3508032745.5555</v>
      </c>
      <c r="E34" s="5">
        <v>0</v>
      </c>
      <c r="F34" s="6">
        <f t="shared" si="0"/>
        <v>3508032745.5555</v>
      </c>
      <c r="G34" s="7">
        <v>35806462.729999997</v>
      </c>
      <c r="H34" s="7">
        <v>101637860.22</v>
      </c>
      <c r="I34" s="5">
        <v>124304116.61</v>
      </c>
      <c r="J34" s="8">
        <f t="shared" si="1"/>
        <v>3246284305.9955001</v>
      </c>
      <c r="K34" s="6">
        <v>4584478.6900000004</v>
      </c>
      <c r="L34" s="8">
        <v>924485163.69449997</v>
      </c>
      <c r="M34" s="5">
        <v>0</v>
      </c>
      <c r="N34" s="5">
        <f t="shared" si="2"/>
        <v>924485163.69449997</v>
      </c>
      <c r="O34" s="20">
        <f t="shared" si="3"/>
        <v>4437102387.9400005</v>
      </c>
      <c r="P34" s="9">
        <f t="shared" si="4"/>
        <v>4175353948.3800001</v>
      </c>
      <c r="Q34" s="1">
        <v>25</v>
      </c>
    </row>
    <row r="35" spans="1:17" ht="18" customHeight="1">
      <c r="A35" s="1">
        <v>26</v>
      </c>
      <c r="B35" s="29" t="s">
        <v>49</v>
      </c>
      <c r="C35" s="24">
        <v>25</v>
      </c>
      <c r="D35" s="5">
        <v>4505911869.9569998</v>
      </c>
      <c r="E35" s="5">
        <v>0</v>
      </c>
      <c r="F35" s="6">
        <f t="shared" si="0"/>
        <v>4505911869.9569998</v>
      </c>
      <c r="G35" s="7">
        <v>35786701.479999997</v>
      </c>
      <c r="H35" s="7">
        <v>275631992.38</v>
      </c>
      <c r="I35" s="5">
        <v>292479355.45999998</v>
      </c>
      <c r="J35" s="8">
        <f t="shared" si="1"/>
        <v>3902013820.6370001</v>
      </c>
      <c r="K35" s="6">
        <v>5888558.7599999998</v>
      </c>
      <c r="L35" s="8">
        <v>1180018206.5871</v>
      </c>
      <c r="M35" s="5">
        <v>0</v>
      </c>
      <c r="N35" s="5">
        <f t="shared" si="2"/>
        <v>1180018206.5871</v>
      </c>
      <c r="O35" s="20">
        <f t="shared" si="3"/>
        <v>5691818635.3041</v>
      </c>
      <c r="P35" s="9">
        <f t="shared" si="4"/>
        <v>5087920585.9841003</v>
      </c>
      <c r="Q35" s="1">
        <v>26</v>
      </c>
    </row>
    <row r="36" spans="1:17" ht="18" customHeight="1">
      <c r="A36" s="1">
        <v>27</v>
      </c>
      <c r="B36" s="29" t="s">
        <v>50</v>
      </c>
      <c r="C36" s="24">
        <v>20</v>
      </c>
      <c r="D36" s="5">
        <v>3534086910.9466</v>
      </c>
      <c r="E36" s="5">
        <v>0</v>
      </c>
      <c r="F36" s="6">
        <f t="shared" si="0"/>
        <v>3534086910.9466</v>
      </c>
      <c r="G36" s="7">
        <v>76473042.120000005</v>
      </c>
      <c r="H36" s="7">
        <v>0</v>
      </c>
      <c r="I36" s="5">
        <v>1133331119.97</v>
      </c>
      <c r="J36" s="8">
        <f t="shared" si="1"/>
        <v>2324282748.8565998</v>
      </c>
      <c r="K36" s="6">
        <v>4618527.62</v>
      </c>
      <c r="L36" s="8">
        <v>1192824841.3645999</v>
      </c>
      <c r="M36" s="5">
        <v>0</v>
      </c>
      <c r="N36" s="5">
        <f t="shared" si="2"/>
        <v>1192824841.3645999</v>
      </c>
      <c r="O36" s="20">
        <f t="shared" si="3"/>
        <v>4731530279.9312</v>
      </c>
      <c r="P36" s="9">
        <f t="shared" si="4"/>
        <v>3521726117.8411999</v>
      </c>
      <c r="Q36" s="1">
        <v>27</v>
      </c>
    </row>
    <row r="37" spans="1:17" ht="18" customHeight="1">
      <c r="A37" s="1">
        <v>28</v>
      </c>
      <c r="B37" s="29" t="s">
        <v>51</v>
      </c>
      <c r="C37" s="24">
        <v>18</v>
      </c>
      <c r="D37" s="5">
        <v>3541088332.9115</v>
      </c>
      <c r="E37" s="5">
        <v>1611566330.1138</v>
      </c>
      <c r="F37" s="6">
        <f t="shared" si="0"/>
        <v>5152654663.0253</v>
      </c>
      <c r="G37" s="7">
        <v>72143277.430000007</v>
      </c>
      <c r="H37" s="7">
        <v>307710850.69999999</v>
      </c>
      <c r="I37" s="5">
        <v>230223815.91999999</v>
      </c>
      <c r="J37" s="8">
        <f t="shared" si="1"/>
        <v>4542576718.9752998</v>
      </c>
      <c r="K37" s="6">
        <v>7576476.3099999996</v>
      </c>
      <c r="L37" s="8">
        <v>1098969535.9247999</v>
      </c>
      <c r="M37" s="5">
        <v>0</v>
      </c>
      <c r="N37" s="5">
        <f t="shared" si="2"/>
        <v>1098969535.9247999</v>
      </c>
      <c r="O37" s="20">
        <f t="shared" si="3"/>
        <v>6259200675.2601004</v>
      </c>
      <c r="P37" s="9">
        <f t="shared" si="4"/>
        <v>5649122731.2101002</v>
      </c>
      <c r="Q37" s="1">
        <v>28</v>
      </c>
    </row>
    <row r="38" spans="1:17" ht="18" customHeight="1">
      <c r="A38" s="1">
        <v>29</v>
      </c>
      <c r="B38" s="29" t="s">
        <v>52</v>
      </c>
      <c r="C38" s="24">
        <v>30</v>
      </c>
      <c r="D38" s="5">
        <v>3469300073.2287002</v>
      </c>
      <c r="E38" s="5">
        <v>0</v>
      </c>
      <c r="F38" s="6">
        <f t="shared" si="0"/>
        <v>3469300073.2287002</v>
      </c>
      <c r="G38" s="7">
        <v>105738293.95999999</v>
      </c>
      <c r="H38" s="7">
        <v>945881467</v>
      </c>
      <c r="I38" s="5">
        <v>1375047323.53</v>
      </c>
      <c r="J38" s="8">
        <f t="shared" si="1"/>
        <v>1042632988.7387002</v>
      </c>
      <c r="K38" s="6">
        <v>4533860.83</v>
      </c>
      <c r="L38" s="8">
        <v>1103912338.0776</v>
      </c>
      <c r="M38" s="5">
        <v>0</v>
      </c>
      <c r="N38" s="5">
        <f t="shared" si="2"/>
        <v>1103912338.0776</v>
      </c>
      <c r="O38" s="20">
        <f t="shared" si="3"/>
        <v>4577746272.1363001</v>
      </c>
      <c r="P38" s="9">
        <f t="shared" si="4"/>
        <v>2151079187.6463003</v>
      </c>
      <c r="Q38" s="1">
        <v>29</v>
      </c>
    </row>
    <row r="39" spans="1:17" ht="18" customHeight="1">
      <c r="A39" s="1">
        <v>30</v>
      </c>
      <c r="B39" s="29" t="s">
        <v>53</v>
      </c>
      <c r="C39" s="24">
        <v>33</v>
      </c>
      <c r="D39" s="5">
        <v>4266557441.6943002</v>
      </c>
      <c r="E39" s="5">
        <v>0</v>
      </c>
      <c r="F39" s="6">
        <f t="shared" si="0"/>
        <v>4266557441.6943002</v>
      </c>
      <c r="G39" s="7">
        <v>129931487.51000001</v>
      </c>
      <c r="H39" s="7">
        <v>99912935</v>
      </c>
      <c r="I39" s="5">
        <v>456465659.18000001</v>
      </c>
      <c r="J39" s="8">
        <f t="shared" si="1"/>
        <v>3580247360.0043001</v>
      </c>
      <c r="K39" s="6">
        <v>5575758.0099999998</v>
      </c>
      <c r="L39" s="8">
        <v>1767186407.4428999</v>
      </c>
      <c r="M39" s="5">
        <v>0</v>
      </c>
      <c r="N39" s="5">
        <f t="shared" si="2"/>
        <v>1767186407.4428999</v>
      </c>
      <c r="O39" s="20">
        <f t="shared" si="3"/>
        <v>6039319607.1472006</v>
      </c>
      <c r="P39" s="9">
        <f t="shared" si="4"/>
        <v>5353009525.4572001</v>
      </c>
      <c r="Q39" s="1">
        <v>30</v>
      </c>
    </row>
    <row r="40" spans="1:17" ht="18" customHeight="1">
      <c r="A40" s="1">
        <v>31</v>
      </c>
      <c r="B40" s="29" t="s">
        <v>54</v>
      </c>
      <c r="C40" s="24">
        <v>17</v>
      </c>
      <c r="D40" s="5">
        <v>3972305577.8713002</v>
      </c>
      <c r="E40" s="5">
        <v>0</v>
      </c>
      <c r="F40" s="6">
        <f t="shared" si="0"/>
        <v>3972305577.8713002</v>
      </c>
      <c r="G40" s="7">
        <v>23153960.870000001</v>
      </c>
      <c r="H40" s="7">
        <v>609914612.08000004</v>
      </c>
      <c r="I40" s="5">
        <v>519359488.18000001</v>
      </c>
      <c r="J40" s="8">
        <f t="shared" si="1"/>
        <v>2819877516.7413006</v>
      </c>
      <c r="K40" s="6">
        <v>5191214.45</v>
      </c>
      <c r="L40" s="8">
        <v>1113932842.1514001</v>
      </c>
      <c r="M40" s="5">
        <v>0</v>
      </c>
      <c r="N40" s="5">
        <f t="shared" si="2"/>
        <v>1113932842.1514001</v>
      </c>
      <c r="O40" s="20">
        <f t="shared" si="3"/>
        <v>5091429634.4727001</v>
      </c>
      <c r="P40" s="9">
        <f t="shared" si="4"/>
        <v>3939001573.3427005</v>
      </c>
      <c r="Q40" s="1">
        <v>31</v>
      </c>
    </row>
    <row r="41" spans="1:17" ht="18" customHeight="1">
      <c r="A41" s="1">
        <v>32</v>
      </c>
      <c r="B41" s="29" t="s">
        <v>55</v>
      </c>
      <c r="C41" s="24">
        <v>23</v>
      </c>
      <c r="D41" s="5">
        <v>4102451721.5949998</v>
      </c>
      <c r="E41" s="5">
        <v>10608919278.5532</v>
      </c>
      <c r="F41" s="6">
        <f t="shared" si="0"/>
        <v>14711371000.148199</v>
      </c>
      <c r="G41" s="7">
        <v>57270901.289999999</v>
      </c>
      <c r="H41" s="7">
        <v>0</v>
      </c>
      <c r="I41" s="5">
        <v>871709869.48000002</v>
      </c>
      <c r="J41" s="8">
        <f t="shared" si="1"/>
        <v>13782390229.378199</v>
      </c>
      <c r="K41" s="6">
        <v>22837645.800000001</v>
      </c>
      <c r="L41" s="8">
        <v>1568712509.2212</v>
      </c>
      <c r="M41" s="5">
        <v>0</v>
      </c>
      <c r="N41" s="5">
        <f t="shared" si="2"/>
        <v>1568712509.2212</v>
      </c>
      <c r="O41" s="20">
        <f t="shared" si="3"/>
        <v>16302921155.169399</v>
      </c>
      <c r="P41" s="9">
        <f t="shared" si="4"/>
        <v>15373940384.399399</v>
      </c>
      <c r="Q41" s="1">
        <v>32</v>
      </c>
    </row>
    <row r="42" spans="1:17" ht="18" customHeight="1">
      <c r="A42" s="1">
        <v>33</v>
      </c>
      <c r="B42" s="29" t="s">
        <v>56</v>
      </c>
      <c r="C42" s="24">
        <v>23</v>
      </c>
      <c r="D42" s="5">
        <v>4192333227.7505999</v>
      </c>
      <c r="E42" s="5">
        <v>0</v>
      </c>
      <c r="F42" s="6">
        <f t="shared" si="0"/>
        <v>4192333227.7505999</v>
      </c>
      <c r="G42" s="7">
        <v>39134398.350000001</v>
      </c>
      <c r="H42" s="7">
        <v>0</v>
      </c>
      <c r="I42" s="5">
        <v>276184462.77999997</v>
      </c>
      <c r="J42" s="8">
        <f t="shared" si="1"/>
        <v>3877014366.6205997</v>
      </c>
      <c r="K42" s="6">
        <v>5478757.96</v>
      </c>
      <c r="L42" s="8">
        <v>1118842994.4907</v>
      </c>
      <c r="M42" s="5">
        <v>0</v>
      </c>
      <c r="N42" s="5">
        <f t="shared" si="2"/>
        <v>1118842994.4907</v>
      </c>
      <c r="O42" s="20">
        <f t="shared" si="3"/>
        <v>5316654980.2012997</v>
      </c>
      <c r="P42" s="9">
        <f t="shared" si="4"/>
        <v>5001336119.0712996</v>
      </c>
      <c r="Q42" s="1">
        <v>33</v>
      </c>
    </row>
    <row r="43" spans="1:17" ht="18" customHeight="1">
      <c r="A43" s="1">
        <v>34</v>
      </c>
      <c r="B43" s="29" t="s">
        <v>57</v>
      </c>
      <c r="C43" s="24">
        <v>16</v>
      </c>
      <c r="D43" s="5">
        <v>3664274400.5735998</v>
      </c>
      <c r="E43" s="5">
        <v>0</v>
      </c>
      <c r="F43" s="6">
        <f t="shared" si="0"/>
        <v>3664274400.5735998</v>
      </c>
      <c r="G43" s="7">
        <v>23639373.920000002</v>
      </c>
      <c r="H43" s="7">
        <v>0</v>
      </c>
      <c r="I43" s="5">
        <v>354983319.76999998</v>
      </c>
      <c r="J43" s="8">
        <f t="shared" si="1"/>
        <v>3285651706.8835998</v>
      </c>
      <c r="K43" s="6">
        <v>4788663.37</v>
      </c>
      <c r="L43" s="8">
        <v>961833368.12619996</v>
      </c>
      <c r="M43" s="5">
        <v>0</v>
      </c>
      <c r="N43" s="5">
        <f t="shared" si="2"/>
        <v>961833368.12619996</v>
      </c>
      <c r="O43" s="20">
        <f t="shared" si="3"/>
        <v>4630896432.0697994</v>
      </c>
      <c r="P43" s="9">
        <f t="shared" si="4"/>
        <v>4252273738.3797998</v>
      </c>
      <c r="Q43" s="1">
        <v>34</v>
      </c>
    </row>
    <row r="44" spans="1:17" ht="18" customHeight="1">
      <c r="A44" s="1">
        <v>35</v>
      </c>
      <c r="B44" s="29" t="s">
        <v>58</v>
      </c>
      <c r="C44" s="24">
        <v>17</v>
      </c>
      <c r="D44" s="5">
        <v>3777396525.9584999</v>
      </c>
      <c r="E44" s="5">
        <v>0</v>
      </c>
      <c r="F44" s="6">
        <f t="shared" si="0"/>
        <v>3777396525.9584999</v>
      </c>
      <c r="G44" s="7">
        <v>36710724.210000001</v>
      </c>
      <c r="H44" s="7">
        <v>0</v>
      </c>
      <c r="I44" s="5">
        <v>89972595.590000004</v>
      </c>
      <c r="J44" s="8">
        <f t="shared" si="1"/>
        <v>3650713206.1584997</v>
      </c>
      <c r="K44" s="6">
        <v>4936497.21</v>
      </c>
      <c r="L44" s="8">
        <v>969055042.42719996</v>
      </c>
      <c r="M44" s="5">
        <v>0</v>
      </c>
      <c r="N44" s="5">
        <f t="shared" si="2"/>
        <v>969055042.42719996</v>
      </c>
      <c r="O44" s="20">
        <f t="shared" si="3"/>
        <v>4751388065.5957003</v>
      </c>
      <c r="P44" s="9">
        <f t="shared" si="4"/>
        <v>4624704745.7957001</v>
      </c>
      <c r="Q44" s="1">
        <v>35</v>
      </c>
    </row>
    <row r="45" spans="1:17" ht="18" customHeight="1" thickBot="1">
      <c r="A45" s="1">
        <v>36</v>
      </c>
      <c r="B45" s="29" t="s">
        <v>59</v>
      </c>
      <c r="C45" s="24">
        <v>14</v>
      </c>
      <c r="D45" s="5">
        <v>3785441277.5791998</v>
      </c>
      <c r="E45" s="5">
        <v>0</v>
      </c>
      <c r="F45" s="6">
        <f t="shared" si="0"/>
        <v>3785441277.5791998</v>
      </c>
      <c r="G45" s="7">
        <v>27705126.170000002</v>
      </c>
      <c r="H45" s="7">
        <v>488822936.86000001</v>
      </c>
      <c r="I45" s="5">
        <v>518487915.94999999</v>
      </c>
      <c r="J45" s="8">
        <f t="shared" si="1"/>
        <v>2750425298.5991998</v>
      </c>
      <c r="K45" s="6">
        <v>4947010.51</v>
      </c>
      <c r="L45" s="8">
        <v>1057840451.7941</v>
      </c>
      <c r="M45" s="5">
        <v>0</v>
      </c>
      <c r="N45" s="5">
        <f t="shared" si="2"/>
        <v>1057840451.7941</v>
      </c>
      <c r="O45" s="20">
        <f t="shared" si="3"/>
        <v>4848228739.8832998</v>
      </c>
      <c r="P45" s="9">
        <f t="shared" si="4"/>
        <v>3813212760.9033003</v>
      </c>
      <c r="Q45" s="1">
        <v>36</v>
      </c>
    </row>
    <row r="46" spans="1:17" ht="18" customHeight="1" thickTop="1" thickBot="1">
      <c r="A46" s="1"/>
      <c r="B46" s="120" t="s">
        <v>879</v>
      </c>
      <c r="C46" s="121"/>
      <c r="D46" s="10">
        <f>SUM(D10:D45)</f>
        <v>144249345289.43887</v>
      </c>
      <c r="E46" s="10">
        <f t="shared" ref="E46:P46" si="5">SUM(E10:E45)</f>
        <v>58091574370.577797</v>
      </c>
      <c r="F46" s="10">
        <f t="shared" si="5"/>
        <v>202340919660.01672</v>
      </c>
      <c r="G46" s="10">
        <f t="shared" si="5"/>
        <v>3140306687.8400002</v>
      </c>
      <c r="H46" s="10">
        <f t="shared" si="5"/>
        <v>6770803233.1899986</v>
      </c>
      <c r="I46" s="10">
        <f t="shared" si="5"/>
        <v>17503563338.139202</v>
      </c>
      <c r="J46" s="10">
        <f t="shared" si="5"/>
        <v>174926246400.84756</v>
      </c>
      <c r="K46" s="10">
        <f t="shared" si="5"/>
        <v>289389135.79999995</v>
      </c>
      <c r="L46" s="10">
        <f t="shared" si="5"/>
        <v>50482393106.464996</v>
      </c>
      <c r="M46" s="10">
        <f t="shared" ref="M46" si="6">SUM(M10:M45)</f>
        <v>1000000000</v>
      </c>
      <c r="N46" s="10">
        <f t="shared" ref="N46" si="7">SUM(N10:N45)</f>
        <v>49482393106.464996</v>
      </c>
      <c r="O46" s="10">
        <f t="shared" si="5"/>
        <v>253112701902.28168</v>
      </c>
      <c r="P46" s="10">
        <f t="shared" si="5"/>
        <v>224698028643.11252</v>
      </c>
    </row>
    <row r="47" spans="1:17" ht="13.5" thickTop="1">
      <c r="B47" t="s">
        <v>18</v>
      </c>
      <c r="I47" s="30"/>
      <c r="J47" s="30"/>
      <c r="K47" s="31"/>
      <c r="L47" s="32"/>
      <c r="M47" s="32"/>
      <c r="N47" s="32"/>
    </row>
    <row r="48" spans="1:17">
      <c r="B48" t="s">
        <v>914</v>
      </c>
      <c r="I48" s="31"/>
      <c r="J48" s="30"/>
      <c r="K48" s="31"/>
    </row>
    <row r="49" spans="1:16">
      <c r="C49" s="21" t="s">
        <v>22</v>
      </c>
      <c r="O49" s="30"/>
    </row>
    <row r="50" spans="1:16">
      <c r="C50" s="21"/>
      <c r="P50" s="31"/>
    </row>
    <row r="53" spans="1:16" ht="20.25">
      <c r="A53" s="26"/>
    </row>
  </sheetData>
  <mergeCells count="19">
    <mergeCell ref="Q7:Q8"/>
    <mergeCell ref="D5:P5"/>
    <mergeCell ref="J7:J8"/>
    <mergeCell ref="L7:L8"/>
    <mergeCell ref="O7:O8"/>
    <mergeCell ref="P7:P8"/>
    <mergeCell ref="N7:N8"/>
    <mergeCell ref="M7:M8"/>
    <mergeCell ref="A2:P2"/>
    <mergeCell ref="B46:C46"/>
    <mergeCell ref="G7:I7"/>
    <mergeCell ref="F7:F8"/>
    <mergeCell ref="E7:E8"/>
    <mergeCell ref="D7:D8"/>
    <mergeCell ref="C7:C8"/>
    <mergeCell ref="B7:B8"/>
    <mergeCell ref="K7:K8"/>
    <mergeCell ref="A4:P4"/>
    <mergeCell ref="A7:A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workbookViewId="0">
      <pane xSplit="3" ySplit="3" topLeftCell="E413" activePane="bottomRight" state="frozen"/>
      <selection activeCell="B4" sqref="B4"/>
      <selection pane="topRight" activeCell="E4" sqref="E4"/>
      <selection pane="bottomLeft" activeCell="B7" sqref="B7"/>
      <selection pane="bottomRight" activeCell="B425" sqref="B425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7" width="22" customWidth="1"/>
    <col min="8" max="8" width="18.42578125" customWidth="1"/>
    <col min="9" max="9" width="19.7109375" bestFit="1" customWidth="1"/>
    <col min="10" max="10" width="0.7109375" customWidth="1"/>
    <col min="11" max="11" width="4.7109375" style="17" customWidth="1"/>
    <col min="12" max="12" width="13" customWidth="1"/>
    <col min="13" max="13" width="9.42578125" bestFit="1" customWidth="1"/>
    <col min="14" max="14" width="22.28515625" customWidth="1"/>
    <col min="15" max="15" width="18.7109375" customWidth="1"/>
    <col min="16" max="17" width="21.85546875" customWidth="1"/>
    <col min="18" max="18" width="18.7109375" customWidth="1"/>
    <col min="19" max="19" width="22.140625" bestFit="1" customWidth="1"/>
  </cols>
  <sheetData>
    <row r="1" spans="1:19" ht="26.25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26.25" hidden="1">
      <c r="A2" s="27"/>
      <c r="B2" s="27"/>
      <c r="C2" s="27"/>
      <c r="D2" s="27"/>
      <c r="E2" s="27"/>
      <c r="F2" s="27"/>
      <c r="G2" s="111"/>
      <c r="H2" s="27"/>
      <c r="I2" s="27"/>
      <c r="J2" s="27"/>
      <c r="K2" s="27"/>
      <c r="L2" s="27"/>
      <c r="M2" s="27"/>
      <c r="N2" s="27"/>
      <c r="O2" s="27"/>
      <c r="P2" s="27"/>
      <c r="Q2" s="111"/>
      <c r="R2" s="27"/>
      <c r="S2" s="27"/>
    </row>
    <row r="3" spans="1:19" ht="18">
      <c r="J3" s="23" t="s">
        <v>15</v>
      </c>
    </row>
    <row r="4" spans="1:19" ht="45" customHeight="1">
      <c r="B4" s="133" t="s">
        <v>915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</row>
    <row r="5" spans="1:19">
      <c r="J5" s="17">
        <v>0</v>
      </c>
    </row>
    <row r="6" spans="1:19" ht="91.5" customHeight="1">
      <c r="A6" s="13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880</v>
      </c>
      <c r="G6" s="3" t="s">
        <v>23</v>
      </c>
      <c r="H6" s="3" t="s">
        <v>10</v>
      </c>
      <c r="I6" s="3" t="s">
        <v>16</v>
      </c>
      <c r="J6" s="11"/>
      <c r="K6" s="18"/>
      <c r="L6" s="3" t="s">
        <v>8</v>
      </c>
      <c r="M6" s="3" t="s">
        <v>0</v>
      </c>
      <c r="N6" s="3" t="s">
        <v>9</v>
      </c>
      <c r="O6" s="3" t="s">
        <v>5</v>
      </c>
      <c r="P6" s="3" t="s">
        <v>880</v>
      </c>
      <c r="Q6" s="3" t="s">
        <v>23</v>
      </c>
      <c r="R6" s="3" t="s">
        <v>10</v>
      </c>
      <c r="S6" s="3" t="s">
        <v>16</v>
      </c>
    </row>
    <row r="7" spans="1:19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4" t="s">
        <v>4</v>
      </c>
      <c r="J7" s="11"/>
      <c r="K7" s="18"/>
      <c r="L7" s="4"/>
      <c r="M7" s="4"/>
      <c r="N7" s="4"/>
      <c r="O7" s="4" t="s">
        <v>4</v>
      </c>
      <c r="P7" s="4" t="s">
        <v>4</v>
      </c>
      <c r="Q7" s="4" t="s">
        <v>4</v>
      </c>
      <c r="R7" s="4" t="s">
        <v>4</v>
      </c>
      <c r="S7" s="4" t="s">
        <v>4</v>
      </c>
    </row>
    <row r="8" spans="1:19" ht="24.95" customHeight="1">
      <c r="A8" s="136">
        <v>1</v>
      </c>
      <c r="B8" s="131" t="s">
        <v>24</v>
      </c>
      <c r="C8" s="1">
        <v>1</v>
      </c>
      <c r="D8" s="5" t="s">
        <v>63</v>
      </c>
      <c r="E8" s="5">
        <v>118255979.77760001</v>
      </c>
      <c r="F8" s="5">
        <v>0</v>
      </c>
      <c r="G8" s="5">
        <v>154543.03270000001</v>
      </c>
      <c r="H8" s="5">
        <v>32015538.1393</v>
      </c>
      <c r="I8" s="6">
        <f>E8+F8+G8+H8</f>
        <v>150426060.94960001</v>
      </c>
      <c r="J8" s="11"/>
      <c r="K8" s="135">
        <v>19</v>
      </c>
      <c r="L8" s="131" t="s">
        <v>42</v>
      </c>
      <c r="M8" s="12">
        <v>26</v>
      </c>
      <c r="N8" s="5" t="s">
        <v>444</v>
      </c>
      <c r="O8" s="5">
        <v>125189618.9173</v>
      </c>
      <c r="P8" s="5">
        <v>0</v>
      </c>
      <c r="Q8" s="5">
        <v>163604.27100000001</v>
      </c>
      <c r="R8" s="5">
        <v>33393996.910399999</v>
      </c>
      <c r="S8" s="6">
        <f>O8+P8+Q8+R8</f>
        <v>158747220.09869999</v>
      </c>
    </row>
    <row r="9" spans="1:19" ht="24.95" customHeight="1">
      <c r="A9" s="136"/>
      <c r="B9" s="134"/>
      <c r="C9" s="1">
        <v>2</v>
      </c>
      <c r="D9" s="5" t="s">
        <v>64</v>
      </c>
      <c r="E9" s="5">
        <v>197294696.9551</v>
      </c>
      <c r="F9" s="5">
        <v>0</v>
      </c>
      <c r="G9" s="5">
        <v>257834.91759999999</v>
      </c>
      <c r="H9" s="5">
        <v>55976284.097099997</v>
      </c>
      <c r="I9" s="6">
        <f t="shared" ref="I9:I72" si="0">E9+F9+G9+H9</f>
        <v>253528815.9698</v>
      </c>
      <c r="J9" s="11"/>
      <c r="K9" s="135"/>
      <c r="L9" s="134"/>
      <c r="M9" s="12">
        <v>27</v>
      </c>
      <c r="N9" s="5" t="s">
        <v>445</v>
      </c>
      <c r="O9" s="5">
        <v>122602412.40459999</v>
      </c>
      <c r="P9" s="5">
        <v>0</v>
      </c>
      <c r="Q9" s="5">
        <v>160223.17569999999</v>
      </c>
      <c r="R9" s="5">
        <v>35937502.908200003</v>
      </c>
      <c r="S9" s="6">
        <f t="shared" ref="S9:S72" si="1">O9+P9+Q9+R9</f>
        <v>158700138.4885</v>
      </c>
    </row>
    <row r="10" spans="1:19" ht="24.95" customHeight="1">
      <c r="A10" s="136"/>
      <c r="B10" s="134"/>
      <c r="C10" s="1">
        <v>3</v>
      </c>
      <c r="D10" s="5" t="s">
        <v>65</v>
      </c>
      <c r="E10" s="5">
        <v>138818541.4262</v>
      </c>
      <c r="F10" s="5">
        <v>0</v>
      </c>
      <c r="G10" s="5">
        <v>181415.25210000001</v>
      </c>
      <c r="H10" s="5">
        <v>36765667.942299999</v>
      </c>
      <c r="I10" s="6">
        <f t="shared" si="0"/>
        <v>175765624.62059999</v>
      </c>
      <c r="J10" s="11"/>
      <c r="K10" s="135"/>
      <c r="L10" s="134"/>
      <c r="M10" s="12">
        <v>28</v>
      </c>
      <c r="N10" s="5" t="s">
        <v>446</v>
      </c>
      <c r="O10" s="5">
        <v>122713394.8653</v>
      </c>
      <c r="P10" s="5">
        <v>0</v>
      </c>
      <c r="Q10" s="5">
        <v>160368.2133</v>
      </c>
      <c r="R10" s="5">
        <v>35333265.9177</v>
      </c>
      <c r="S10" s="6">
        <f t="shared" si="1"/>
        <v>158207028.99630001</v>
      </c>
    </row>
    <row r="11" spans="1:19" ht="24.95" customHeight="1">
      <c r="A11" s="136"/>
      <c r="B11" s="134"/>
      <c r="C11" s="1">
        <v>4</v>
      </c>
      <c r="D11" s="5" t="s">
        <v>66</v>
      </c>
      <c r="E11" s="5">
        <v>141441058.85159999</v>
      </c>
      <c r="F11" s="5">
        <v>0</v>
      </c>
      <c r="G11" s="5">
        <v>184842.49350000001</v>
      </c>
      <c r="H11" s="5">
        <v>38424706.708400004</v>
      </c>
      <c r="I11" s="6">
        <f t="shared" si="0"/>
        <v>180050608.0535</v>
      </c>
      <c r="J11" s="11"/>
      <c r="K11" s="135"/>
      <c r="L11" s="134"/>
      <c r="M11" s="12">
        <v>29</v>
      </c>
      <c r="N11" s="5" t="s">
        <v>447</v>
      </c>
      <c r="O11" s="5">
        <v>145435737.36680001</v>
      </c>
      <c r="P11" s="5">
        <v>0</v>
      </c>
      <c r="Q11" s="5">
        <v>190062.9461</v>
      </c>
      <c r="R11" s="5">
        <v>41829760.288999997</v>
      </c>
      <c r="S11" s="6">
        <f t="shared" si="1"/>
        <v>187455560.60190001</v>
      </c>
    </row>
    <row r="12" spans="1:19" ht="24.95" customHeight="1">
      <c r="A12" s="136"/>
      <c r="B12" s="134"/>
      <c r="C12" s="1">
        <v>5</v>
      </c>
      <c r="D12" s="5" t="s">
        <v>67</v>
      </c>
      <c r="E12" s="5">
        <v>128739064.9384</v>
      </c>
      <c r="F12" s="5">
        <v>0</v>
      </c>
      <c r="G12" s="5">
        <v>168242.8707</v>
      </c>
      <c r="H12" s="5">
        <v>34325922.871600002</v>
      </c>
      <c r="I12" s="6">
        <f t="shared" si="0"/>
        <v>163233230.6807</v>
      </c>
      <c r="J12" s="11"/>
      <c r="K12" s="135"/>
      <c r="L12" s="134"/>
      <c r="M12" s="12">
        <v>30</v>
      </c>
      <c r="N12" s="5" t="s">
        <v>448</v>
      </c>
      <c r="O12" s="5">
        <v>146573477.8969</v>
      </c>
      <c r="P12" s="5">
        <v>0</v>
      </c>
      <c r="Q12" s="5">
        <v>191549.80429999999</v>
      </c>
      <c r="R12" s="5">
        <v>41178035.633299999</v>
      </c>
      <c r="S12" s="6">
        <f t="shared" si="1"/>
        <v>187943063.33450001</v>
      </c>
    </row>
    <row r="13" spans="1:19" ht="24.95" customHeight="1">
      <c r="A13" s="136"/>
      <c r="B13" s="134"/>
      <c r="C13" s="1">
        <v>6</v>
      </c>
      <c r="D13" s="5" t="s">
        <v>68</v>
      </c>
      <c r="E13" s="5">
        <v>132954177.65090001</v>
      </c>
      <c r="F13" s="5">
        <v>0</v>
      </c>
      <c r="G13" s="5">
        <v>173751.39809999999</v>
      </c>
      <c r="H13" s="5">
        <v>35518113.203400001</v>
      </c>
      <c r="I13" s="6">
        <f t="shared" si="0"/>
        <v>168646042.25240001</v>
      </c>
      <c r="J13" s="11"/>
      <c r="K13" s="135"/>
      <c r="L13" s="134"/>
      <c r="M13" s="12">
        <v>31</v>
      </c>
      <c r="N13" s="5" t="s">
        <v>48</v>
      </c>
      <c r="O13" s="5">
        <v>253421658.8881</v>
      </c>
      <c r="P13" s="5">
        <v>0</v>
      </c>
      <c r="Q13" s="5">
        <v>331184.53529999999</v>
      </c>
      <c r="R13" s="5">
        <v>70176185.260299996</v>
      </c>
      <c r="S13" s="6">
        <f t="shared" si="1"/>
        <v>323929028.68369997</v>
      </c>
    </row>
    <row r="14" spans="1:19" ht="24.95" customHeight="1">
      <c r="A14" s="136"/>
      <c r="B14" s="134"/>
      <c r="C14" s="1">
        <v>7</v>
      </c>
      <c r="D14" s="5" t="s">
        <v>69</v>
      </c>
      <c r="E14" s="5">
        <v>129001163.4922</v>
      </c>
      <c r="F14" s="5">
        <v>0</v>
      </c>
      <c r="G14" s="5">
        <v>168585.3947</v>
      </c>
      <c r="H14" s="5">
        <v>34081213.706900001</v>
      </c>
      <c r="I14" s="6">
        <f t="shared" si="0"/>
        <v>163250962.59380001</v>
      </c>
      <c r="J14" s="11"/>
      <c r="K14" s="135"/>
      <c r="L14" s="134"/>
      <c r="M14" s="12">
        <v>32</v>
      </c>
      <c r="N14" s="5" t="s">
        <v>449</v>
      </c>
      <c r="O14" s="5">
        <v>126933313.3372</v>
      </c>
      <c r="P14" s="5">
        <v>0</v>
      </c>
      <c r="Q14" s="5">
        <v>165883.02110000001</v>
      </c>
      <c r="R14" s="5">
        <v>36000971.270900004</v>
      </c>
      <c r="S14" s="6">
        <f t="shared" si="1"/>
        <v>163100167.62920001</v>
      </c>
    </row>
    <row r="15" spans="1:19" ht="24.95" customHeight="1">
      <c r="A15" s="136"/>
      <c r="B15" s="134"/>
      <c r="C15" s="1">
        <v>8</v>
      </c>
      <c r="D15" s="5" t="s">
        <v>70</v>
      </c>
      <c r="E15" s="5">
        <v>125784178.38869999</v>
      </c>
      <c r="F15" s="5">
        <v>0</v>
      </c>
      <c r="G15" s="5">
        <v>164381.2721</v>
      </c>
      <c r="H15" s="5">
        <v>32542219.517099999</v>
      </c>
      <c r="I15" s="6">
        <f t="shared" si="0"/>
        <v>158490779.17789999</v>
      </c>
      <c r="J15" s="11"/>
      <c r="K15" s="135"/>
      <c r="L15" s="134"/>
      <c r="M15" s="12">
        <v>33</v>
      </c>
      <c r="N15" s="5" t="s">
        <v>450</v>
      </c>
      <c r="O15" s="5">
        <v>125622225.26360001</v>
      </c>
      <c r="P15" s="5">
        <v>0</v>
      </c>
      <c r="Q15" s="5">
        <v>164169.62340000001</v>
      </c>
      <c r="R15" s="5">
        <v>32922301.2502</v>
      </c>
      <c r="S15" s="6">
        <f t="shared" si="1"/>
        <v>158708696.1372</v>
      </c>
    </row>
    <row r="16" spans="1:19" ht="24.95" customHeight="1">
      <c r="A16" s="136"/>
      <c r="B16" s="134"/>
      <c r="C16" s="1">
        <v>9</v>
      </c>
      <c r="D16" s="5" t="s">
        <v>71</v>
      </c>
      <c r="E16" s="5">
        <v>135703216.13460001</v>
      </c>
      <c r="F16" s="5">
        <v>0</v>
      </c>
      <c r="G16" s="5">
        <v>177343.98379999999</v>
      </c>
      <c r="H16" s="5">
        <v>36290185.387000002</v>
      </c>
      <c r="I16" s="6">
        <f t="shared" si="0"/>
        <v>172170745.5054</v>
      </c>
      <c r="J16" s="11"/>
      <c r="K16" s="135"/>
      <c r="L16" s="134"/>
      <c r="M16" s="12">
        <v>34</v>
      </c>
      <c r="N16" s="5" t="s">
        <v>451</v>
      </c>
      <c r="O16" s="5">
        <v>150372985.26809999</v>
      </c>
      <c r="P16" s="5">
        <v>0</v>
      </c>
      <c r="Q16" s="5">
        <v>196515.19709999999</v>
      </c>
      <c r="R16" s="5">
        <v>42234427.905000001</v>
      </c>
      <c r="S16" s="6">
        <f t="shared" si="1"/>
        <v>192803928.37020001</v>
      </c>
    </row>
    <row r="17" spans="1:19" ht="24.95" customHeight="1">
      <c r="A17" s="136"/>
      <c r="B17" s="134"/>
      <c r="C17" s="1">
        <v>10</v>
      </c>
      <c r="D17" s="5" t="s">
        <v>72</v>
      </c>
      <c r="E17" s="5">
        <v>137711305.984</v>
      </c>
      <c r="F17" s="5">
        <v>0</v>
      </c>
      <c r="G17" s="5">
        <v>179968.25949999999</v>
      </c>
      <c r="H17" s="5">
        <v>37616431.807099998</v>
      </c>
      <c r="I17" s="6">
        <f t="shared" si="0"/>
        <v>175507706.05059999</v>
      </c>
      <c r="J17" s="11"/>
      <c r="K17" s="135"/>
      <c r="L17" s="134"/>
      <c r="M17" s="12">
        <v>35</v>
      </c>
      <c r="N17" s="5" t="s">
        <v>452</v>
      </c>
      <c r="O17" s="5">
        <v>124072206.6833</v>
      </c>
      <c r="P17" s="5">
        <v>0</v>
      </c>
      <c r="Q17" s="5">
        <v>162143.97889999999</v>
      </c>
      <c r="R17" s="5">
        <v>35635005.723399997</v>
      </c>
      <c r="S17" s="6">
        <f t="shared" si="1"/>
        <v>159869356.3856</v>
      </c>
    </row>
    <row r="18" spans="1:19" ht="24.95" customHeight="1">
      <c r="A18" s="136"/>
      <c r="B18" s="134"/>
      <c r="C18" s="1">
        <v>11</v>
      </c>
      <c r="D18" s="5" t="s">
        <v>73</v>
      </c>
      <c r="E18" s="5">
        <v>150598328.42570001</v>
      </c>
      <c r="F18" s="5">
        <v>0</v>
      </c>
      <c r="G18" s="5">
        <v>196809.68719999999</v>
      </c>
      <c r="H18" s="5">
        <v>42441314.920400001</v>
      </c>
      <c r="I18" s="6">
        <f t="shared" si="0"/>
        <v>193236453.03330001</v>
      </c>
      <c r="J18" s="11"/>
      <c r="K18" s="135"/>
      <c r="L18" s="134"/>
      <c r="M18" s="12">
        <v>36</v>
      </c>
      <c r="N18" s="5" t="s">
        <v>453</v>
      </c>
      <c r="O18" s="5">
        <v>157036058.53040001</v>
      </c>
      <c r="P18" s="5">
        <v>0</v>
      </c>
      <c r="Q18" s="5">
        <v>205222.84599999999</v>
      </c>
      <c r="R18" s="5">
        <v>44197478.613899998</v>
      </c>
      <c r="S18" s="6">
        <f t="shared" si="1"/>
        <v>201438759.9903</v>
      </c>
    </row>
    <row r="19" spans="1:19" ht="24.95" customHeight="1">
      <c r="A19" s="136"/>
      <c r="B19" s="134"/>
      <c r="C19" s="1">
        <v>12</v>
      </c>
      <c r="D19" s="5" t="s">
        <v>74</v>
      </c>
      <c r="E19" s="5">
        <v>144999418.63429999</v>
      </c>
      <c r="F19" s="5">
        <v>0</v>
      </c>
      <c r="G19" s="5">
        <v>189492.74220000001</v>
      </c>
      <c r="H19" s="5">
        <v>40509089.538000003</v>
      </c>
      <c r="I19" s="6">
        <f t="shared" si="0"/>
        <v>185698000.9145</v>
      </c>
      <c r="J19" s="11"/>
      <c r="K19" s="135"/>
      <c r="L19" s="134"/>
      <c r="M19" s="12">
        <v>37</v>
      </c>
      <c r="N19" s="5" t="s">
        <v>454</v>
      </c>
      <c r="O19" s="5">
        <v>137902834.17359999</v>
      </c>
      <c r="P19" s="5">
        <v>0</v>
      </c>
      <c r="Q19" s="5">
        <v>180218.55850000001</v>
      </c>
      <c r="R19" s="5">
        <v>40341056.066799998</v>
      </c>
      <c r="S19" s="6">
        <f t="shared" si="1"/>
        <v>178424108.79889998</v>
      </c>
    </row>
    <row r="20" spans="1:19" ht="24.95" customHeight="1">
      <c r="A20" s="136"/>
      <c r="B20" s="134"/>
      <c r="C20" s="1">
        <v>13</v>
      </c>
      <c r="D20" s="5" t="s">
        <v>75</v>
      </c>
      <c r="E20" s="5">
        <v>110724754.4118</v>
      </c>
      <c r="F20" s="5">
        <v>0</v>
      </c>
      <c r="G20" s="5">
        <v>144700.8377</v>
      </c>
      <c r="H20" s="5">
        <v>30131936.490699999</v>
      </c>
      <c r="I20" s="6">
        <f t="shared" si="0"/>
        <v>141001391.74019998</v>
      </c>
      <c r="J20" s="11"/>
      <c r="K20" s="135"/>
      <c r="L20" s="134"/>
      <c r="M20" s="12">
        <v>38</v>
      </c>
      <c r="N20" s="5" t="s">
        <v>455</v>
      </c>
      <c r="O20" s="5">
        <v>143398763.03330001</v>
      </c>
      <c r="P20" s="5">
        <v>0</v>
      </c>
      <c r="Q20" s="5">
        <v>187400.9227</v>
      </c>
      <c r="R20" s="5">
        <v>41751598.773100004</v>
      </c>
      <c r="S20" s="6">
        <f t="shared" si="1"/>
        <v>185337762.72909999</v>
      </c>
    </row>
    <row r="21" spans="1:19" ht="24.95" customHeight="1">
      <c r="A21" s="136"/>
      <c r="B21" s="134"/>
      <c r="C21" s="1">
        <v>14</v>
      </c>
      <c r="D21" s="5" t="s">
        <v>76</v>
      </c>
      <c r="E21" s="5">
        <v>104619768.984</v>
      </c>
      <c r="F21" s="5">
        <v>0</v>
      </c>
      <c r="G21" s="5">
        <v>136722.5269</v>
      </c>
      <c r="H21" s="5">
        <v>28332934.079700001</v>
      </c>
      <c r="I21" s="6">
        <f t="shared" si="0"/>
        <v>133089425.59059998</v>
      </c>
      <c r="J21" s="11"/>
      <c r="K21" s="135"/>
      <c r="L21" s="134"/>
      <c r="M21" s="12">
        <v>39</v>
      </c>
      <c r="N21" s="5" t="s">
        <v>456</v>
      </c>
      <c r="O21" s="5">
        <v>112891181.1893</v>
      </c>
      <c r="P21" s="5">
        <v>0</v>
      </c>
      <c r="Q21" s="5">
        <v>147532.03630000001</v>
      </c>
      <c r="R21" s="5">
        <v>32387894.606400002</v>
      </c>
      <c r="S21" s="6">
        <f t="shared" si="1"/>
        <v>145426607.83200002</v>
      </c>
    </row>
    <row r="22" spans="1:19" ht="24.95" customHeight="1">
      <c r="A22" s="136"/>
      <c r="B22" s="134"/>
      <c r="C22" s="1">
        <v>15</v>
      </c>
      <c r="D22" s="5" t="s">
        <v>77</v>
      </c>
      <c r="E22" s="5">
        <v>108939824.1461</v>
      </c>
      <c r="F22" s="5">
        <v>0</v>
      </c>
      <c r="G22" s="5">
        <v>142368.1985</v>
      </c>
      <c r="H22" s="5">
        <v>30581592.421</v>
      </c>
      <c r="I22" s="6">
        <f t="shared" si="0"/>
        <v>139663784.7656</v>
      </c>
      <c r="J22" s="11"/>
      <c r="K22" s="135"/>
      <c r="L22" s="134"/>
      <c r="M22" s="12">
        <v>40</v>
      </c>
      <c r="N22" s="5" t="s">
        <v>457</v>
      </c>
      <c r="O22" s="5">
        <v>124466536.3633</v>
      </c>
      <c r="P22" s="5">
        <v>0</v>
      </c>
      <c r="Q22" s="5">
        <v>162659.30929999999</v>
      </c>
      <c r="R22" s="5">
        <v>36928078.942100003</v>
      </c>
      <c r="S22" s="6">
        <f t="shared" si="1"/>
        <v>161557274.61470002</v>
      </c>
    </row>
    <row r="23" spans="1:19" ht="24.95" customHeight="1">
      <c r="A23" s="136"/>
      <c r="B23" s="134"/>
      <c r="C23" s="1">
        <v>16</v>
      </c>
      <c r="D23" s="5" t="s">
        <v>78</v>
      </c>
      <c r="E23" s="5">
        <v>162394147.266</v>
      </c>
      <c r="F23" s="5">
        <v>0</v>
      </c>
      <c r="G23" s="5">
        <v>212225.0735</v>
      </c>
      <c r="H23" s="5">
        <v>40586948.102300003</v>
      </c>
      <c r="I23" s="6">
        <f t="shared" si="0"/>
        <v>203193320.4418</v>
      </c>
      <c r="J23" s="11"/>
      <c r="K23" s="135"/>
      <c r="L23" s="134"/>
      <c r="M23" s="12">
        <v>41</v>
      </c>
      <c r="N23" s="5" t="s">
        <v>458</v>
      </c>
      <c r="O23" s="5">
        <v>153471659.65709999</v>
      </c>
      <c r="P23" s="5">
        <v>0</v>
      </c>
      <c r="Q23" s="5">
        <v>200564.70509999999</v>
      </c>
      <c r="R23" s="5">
        <v>42537379.517099999</v>
      </c>
      <c r="S23" s="6">
        <f t="shared" si="1"/>
        <v>196209603.8793</v>
      </c>
    </row>
    <row r="24" spans="1:19" ht="24.95" customHeight="1">
      <c r="A24" s="136"/>
      <c r="B24" s="132"/>
      <c r="C24" s="1">
        <v>17</v>
      </c>
      <c r="D24" s="5" t="s">
        <v>79</v>
      </c>
      <c r="E24" s="5">
        <v>140318069.64469999</v>
      </c>
      <c r="F24" s="5">
        <v>0</v>
      </c>
      <c r="G24" s="5">
        <v>183374.91310000001</v>
      </c>
      <c r="H24" s="5">
        <v>34369623.6417</v>
      </c>
      <c r="I24" s="6">
        <f t="shared" si="0"/>
        <v>174871068.19949999</v>
      </c>
      <c r="J24" s="11"/>
      <c r="K24" s="135"/>
      <c r="L24" s="134"/>
      <c r="M24" s="12">
        <v>42</v>
      </c>
      <c r="N24" s="5" t="s">
        <v>459</v>
      </c>
      <c r="O24" s="5">
        <v>179434719.32609999</v>
      </c>
      <c r="P24" s="5">
        <v>0</v>
      </c>
      <c r="Q24" s="5">
        <v>234494.5748</v>
      </c>
      <c r="R24" s="5">
        <v>52982772.415100001</v>
      </c>
      <c r="S24" s="6">
        <f t="shared" si="1"/>
        <v>232651986.31600001</v>
      </c>
    </row>
    <row r="25" spans="1:19" ht="24.95" customHeight="1">
      <c r="A25" s="1"/>
      <c r="B25" s="122" t="s">
        <v>812</v>
      </c>
      <c r="C25" s="123"/>
      <c r="D25" s="124"/>
      <c r="E25" s="14">
        <f>SUM(E8:E24)</f>
        <v>2308297695.1118999</v>
      </c>
      <c r="F25" s="14">
        <v>0</v>
      </c>
      <c r="G25" s="14">
        <f t="shared" ref="G25:I25" si="2">SUM(G8:G24)</f>
        <v>3016602.8539</v>
      </c>
      <c r="H25" s="14">
        <f t="shared" si="2"/>
        <v>620509722.57400012</v>
      </c>
      <c r="I25" s="14">
        <f t="shared" si="2"/>
        <v>2931824020.5398002</v>
      </c>
      <c r="J25" s="11"/>
      <c r="K25" s="135"/>
      <c r="L25" s="134"/>
      <c r="M25" s="12">
        <v>43</v>
      </c>
      <c r="N25" s="5" t="s">
        <v>460</v>
      </c>
      <c r="O25" s="5">
        <v>117099451.6108</v>
      </c>
      <c r="P25" s="5">
        <v>0</v>
      </c>
      <c r="Q25" s="5">
        <v>153031.62179999999</v>
      </c>
      <c r="R25" s="5">
        <v>34739783.7095</v>
      </c>
      <c r="S25" s="6">
        <f t="shared" si="1"/>
        <v>151992266.94209999</v>
      </c>
    </row>
    <row r="26" spans="1:19" ht="24.95" customHeight="1">
      <c r="A26" s="136">
        <v>2</v>
      </c>
      <c r="B26" s="131" t="s">
        <v>25</v>
      </c>
      <c r="C26" s="1">
        <v>1</v>
      </c>
      <c r="D26" s="5" t="s">
        <v>80</v>
      </c>
      <c r="E26" s="5">
        <v>143900759.07620001</v>
      </c>
      <c r="F26" s="5">
        <v>0</v>
      </c>
      <c r="G26" s="5">
        <v>188056.9571</v>
      </c>
      <c r="H26" s="5">
        <v>37030921.045299999</v>
      </c>
      <c r="I26" s="6">
        <f t="shared" si="0"/>
        <v>181119737.07860002</v>
      </c>
      <c r="J26" s="11"/>
      <c r="K26" s="135"/>
      <c r="L26" s="132"/>
      <c r="M26" s="12">
        <v>44</v>
      </c>
      <c r="N26" s="5" t="s">
        <v>461</v>
      </c>
      <c r="O26" s="5">
        <v>137692654.42460001</v>
      </c>
      <c r="P26" s="5">
        <v>0</v>
      </c>
      <c r="Q26" s="5">
        <v>179943.8847</v>
      </c>
      <c r="R26" s="5">
        <v>39011552.9168</v>
      </c>
      <c r="S26" s="6">
        <f t="shared" si="1"/>
        <v>176884151.2261</v>
      </c>
    </row>
    <row r="27" spans="1:19" ht="24.95" customHeight="1">
      <c r="A27" s="136"/>
      <c r="B27" s="134"/>
      <c r="C27" s="1">
        <v>2</v>
      </c>
      <c r="D27" s="5" t="s">
        <v>81</v>
      </c>
      <c r="E27" s="5">
        <v>175795986.5751</v>
      </c>
      <c r="F27" s="5">
        <v>0</v>
      </c>
      <c r="G27" s="5">
        <v>229739.2905</v>
      </c>
      <c r="H27" s="5">
        <v>39078570.991899997</v>
      </c>
      <c r="I27" s="6">
        <f t="shared" si="0"/>
        <v>215104296.85749999</v>
      </c>
      <c r="J27" s="11"/>
      <c r="K27" s="25"/>
      <c r="L27" s="122" t="s">
        <v>830</v>
      </c>
      <c r="M27" s="123"/>
      <c r="N27" s="124"/>
      <c r="O27" s="14">
        <f>2706330889.1997+3649343661.65</f>
        <v>6355674550.8497</v>
      </c>
      <c r="P27" s="14">
        <v>0</v>
      </c>
      <c r="Q27" s="14">
        <f>3536773.2254+4769151.11</f>
        <v>8305924.3354000002</v>
      </c>
      <c r="R27" s="14">
        <f>769519048.6292+1040553310.04</f>
        <v>1810072358.6691999</v>
      </c>
      <c r="S27" s="14">
        <f>3479386711.0543+4694666122.8</f>
        <v>8174052833.8542995</v>
      </c>
    </row>
    <row r="28" spans="1:19" ht="24.95" customHeight="1">
      <c r="A28" s="136"/>
      <c r="B28" s="134"/>
      <c r="C28" s="1">
        <v>3</v>
      </c>
      <c r="D28" s="5" t="s">
        <v>82</v>
      </c>
      <c r="E28" s="5">
        <v>149690332.93079999</v>
      </c>
      <c r="F28" s="5">
        <v>0</v>
      </c>
      <c r="G28" s="5">
        <v>195623.0717</v>
      </c>
      <c r="H28" s="5">
        <v>35806693.580499999</v>
      </c>
      <c r="I28" s="6">
        <f t="shared" si="0"/>
        <v>185692649.583</v>
      </c>
      <c r="J28" s="11"/>
      <c r="K28" s="137">
        <v>20</v>
      </c>
      <c r="L28" s="131" t="s">
        <v>43</v>
      </c>
      <c r="M28" s="12">
        <v>1</v>
      </c>
      <c r="N28" s="5" t="s">
        <v>462</v>
      </c>
      <c r="O28" s="5">
        <v>139915886.12040001</v>
      </c>
      <c r="P28" s="5">
        <v>0</v>
      </c>
      <c r="Q28" s="5">
        <v>182849.31890000001</v>
      </c>
      <c r="R28" s="5">
        <v>34429209.330700003</v>
      </c>
      <c r="S28" s="6">
        <f t="shared" si="1"/>
        <v>174527944.77000001</v>
      </c>
    </row>
    <row r="29" spans="1:19" ht="24.95" customHeight="1">
      <c r="A29" s="136"/>
      <c r="B29" s="134"/>
      <c r="C29" s="1">
        <v>4</v>
      </c>
      <c r="D29" s="5" t="s">
        <v>83</v>
      </c>
      <c r="E29" s="5">
        <v>131056043.30599999</v>
      </c>
      <c r="F29" s="5">
        <v>0</v>
      </c>
      <c r="G29" s="5">
        <v>171270.81789999999</v>
      </c>
      <c r="H29" s="5">
        <v>33224636.9901</v>
      </c>
      <c r="I29" s="6">
        <f t="shared" si="0"/>
        <v>164451951.11399999</v>
      </c>
      <c r="J29" s="11"/>
      <c r="K29" s="138"/>
      <c r="L29" s="134"/>
      <c r="M29" s="12">
        <v>2</v>
      </c>
      <c r="N29" s="5" t="s">
        <v>463</v>
      </c>
      <c r="O29" s="5">
        <v>144175117.83660001</v>
      </c>
      <c r="P29" s="5">
        <v>0</v>
      </c>
      <c r="Q29" s="5">
        <v>188415.50330000001</v>
      </c>
      <c r="R29" s="5">
        <v>37095486.469400004</v>
      </c>
      <c r="S29" s="6">
        <f t="shared" si="1"/>
        <v>181459019.80930001</v>
      </c>
    </row>
    <row r="30" spans="1:19" ht="24.95" customHeight="1">
      <c r="A30" s="136"/>
      <c r="B30" s="134"/>
      <c r="C30" s="1">
        <v>5</v>
      </c>
      <c r="D30" s="5" t="s">
        <v>84</v>
      </c>
      <c r="E30" s="5">
        <v>129684651.2101</v>
      </c>
      <c r="F30" s="5">
        <v>0</v>
      </c>
      <c r="G30" s="5">
        <v>169478.61180000001</v>
      </c>
      <c r="H30" s="5">
        <v>34469313.688600004</v>
      </c>
      <c r="I30" s="6">
        <f t="shared" si="0"/>
        <v>164323443.51050001</v>
      </c>
      <c r="J30" s="11"/>
      <c r="K30" s="138"/>
      <c r="L30" s="134"/>
      <c r="M30" s="12">
        <v>3</v>
      </c>
      <c r="N30" s="5" t="s">
        <v>464</v>
      </c>
      <c r="O30" s="5">
        <v>156848907.61019999</v>
      </c>
      <c r="P30" s="5">
        <v>0</v>
      </c>
      <c r="Q30" s="5">
        <v>204978.26749999999</v>
      </c>
      <c r="R30" s="5">
        <v>38943718.517300002</v>
      </c>
      <c r="S30" s="6">
        <f t="shared" si="1"/>
        <v>195997604.39500001</v>
      </c>
    </row>
    <row r="31" spans="1:19" ht="24.95" customHeight="1">
      <c r="A31" s="136"/>
      <c r="B31" s="134"/>
      <c r="C31" s="1">
        <v>6</v>
      </c>
      <c r="D31" s="5" t="s">
        <v>85</v>
      </c>
      <c r="E31" s="5">
        <v>138651579.81510001</v>
      </c>
      <c r="F31" s="5">
        <v>0</v>
      </c>
      <c r="G31" s="5">
        <v>181197.05799999999</v>
      </c>
      <c r="H31" s="5">
        <v>36844151.376400001</v>
      </c>
      <c r="I31" s="6">
        <f t="shared" si="0"/>
        <v>175676928.24950001</v>
      </c>
      <c r="J31" s="11"/>
      <c r="K31" s="138"/>
      <c r="L31" s="134"/>
      <c r="M31" s="12">
        <v>4</v>
      </c>
      <c r="N31" s="5" t="s">
        <v>465</v>
      </c>
      <c r="O31" s="5">
        <v>147061449.9781</v>
      </c>
      <c r="P31" s="5">
        <v>0</v>
      </c>
      <c r="Q31" s="5">
        <v>192187.51149999999</v>
      </c>
      <c r="R31" s="5">
        <v>38068718.523400001</v>
      </c>
      <c r="S31" s="6">
        <f t="shared" si="1"/>
        <v>185322356.01300001</v>
      </c>
    </row>
    <row r="32" spans="1:19" ht="24.95" customHeight="1">
      <c r="A32" s="136"/>
      <c r="B32" s="134"/>
      <c r="C32" s="1">
        <v>7</v>
      </c>
      <c r="D32" s="5" t="s">
        <v>86</v>
      </c>
      <c r="E32" s="5">
        <v>151024813.59630001</v>
      </c>
      <c r="F32" s="5">
        <v>0</v>
      </c>
      <c r="G32" s="5">
        <v>197367.04010000001</v>
      </c>
      <c r="H32" s="5">
        <v>36188336.873999998</v>
      </c>
      <c r="I32" s="6">
        <f t="shared" si="0"/>
        <v>187410517.5104</v>
      </c>
      <c r="J32" s="11"/>
      <c r="K32" s="138"/>
      <c r="L32" s="134"/>
      <c r="M32" s="12">
        <v>5</v>
      </c>
      <c r="N32" s="5" t="s">
        <v>466</v>
      </c>
      <c r="O32" s="5">
        <v>137534544.05680001</v>
      </c>
      <c r="P32" s="5">
        <v>0</v>
      </c>
      <c r="Q32" s="5">
        <v>179737.2579</v>
      </c>
      <c r="R32" s="5">
        <v>34655286.971299998</v>
      </c>
      <c r="S32" s="6">
        <f t="shared" si="1"/>
        <v>172369568.28600001</v>
      </c>
    </row>
    <row r="33" spans="1:19" ht="24.95" customHeight="1">
      <c r="A33" s="136"/>
      <c r="B33" s="134"/>
      <c r="C33" s="1">
        <v>8</v>
      </c>
      <c r="D33" s="5" t="s">
        <v>87</v>
      </c>
      <c r="E33" s="5">
        <v>157984553.40830001</v>
      </c>
      <c r="F33" s="5">
        <v>0</v>
      </c>
      <c r="G33" s="5">
        <v>206462.38819999999</v>
      </c>
      <c r="H33" s="5">
        <v>36138880.0233</v>
      </c>
      <c r="I33" s="6">
        <f t="shared" si="0"/>
        <v>194329895.81980002</v>
      </c>
      <c r="J33" s="11"/>
      <c r="K33" s="138"/>
      <c r="L33" s="134"/>
      <c r="M33" s="12">
        <v>6</v>
      </c>
      <c r="N33" s="5" t="s">
        <v>467</v>
      </c>
      <c r="O33" s="5">
        <v>128647711.34559999</v>
      </c>
      <c r="P33" s="5">
        <v>0</v>
      </c>
      <c r="Q33" s="5">
        <v>168123.48509999999</v>
      </c>
      <c r="R33" s="5">
        <v>33538683.0667</v>
      </c>
      <c r="S33" s="6">
        <f t="shared" si="1"/>
        <v>162354517.89739999</v>
      </c>
    </row>
    <row r="34" spans="1:19" ht="24.95" customHeight="1">
      <c r="A34" s="136"/>
      <c r="B34" s="134"/>
      <c r="C34" s="1">
        <v>9</v>
      </c>
      <c r="D34" s="5" t="s">
        <v>791</v>
      </c>
      <c r="E34" s="5">
        <v>137359708.71329999</v>
      </c>
      <c r="F34" s="5">
        <v>0</v>
      </c>
      <c r="G34" s="5">
        <v>179508.774</v>
      </c>
      <c r="H34" s="5">
        <v>38393900.348399997</v>
      </c>
      <c r="I34" s="6">
        <f t="shared" si="0"/>
        <v>175933117.83569998</v>
      </c>
      <c r="J34" s="11"/>
      <c r="K34" s="138"/>
      <c r="L34" s="134"/>
      <c r="M34" s="12">
        <v>7</v>
      </c>
      <c r="N34" s="5" t="s">
        <v>468</v>
      </c>
      <c r="O34" s="5">
        <v>129068715.1517</v>
      </c>
      <c r="P34" s="5">
        <v>0</v>
      </c>
      <c r="Q34" s="5">
        <v>168673.6747</v>
      </c>
      <c r="R34" s="5">
        <v>31726880.950199999</v>
      </c>
      <c r="S34" s="6">
        <f t="shared" si="1"/>
        <v>160964269.7766</v>
      </c>
    </row>
    <row r="35" spans="1:19" ht="24.95" customHeight="1">
      <c r="A35" s="136"/>
      <c r="B35" s="134"/>
      <c r="C35" s="1">
        <v>10</v>
      </c>
      <c r="D35" s="5" t="s">
        <v>88</v>
      </c>
      <c r="E35" s="5">
        <v>122987555.0995</v>
      </c>
      <c r="F35" s="5">
        <v>0</v>
      </c>
      <c r="G35" s="5">
        <v>160726.5001</v>
      </c>
      <c r="H35" s="5">
        <v>31922550.960999999</v>
      </c>
      <c r="I35" s="6">
        <f t="shared" si="0"/>
        <v>155070832.56060001</v>
      </c>
      <c r="J35" s="11"/>
      <c r="K35" s="138"/>
      <c r="L35" s="134"/>
      <c r="M35" s="12">
        <v>8</v>
      </c>
      <c r="N35" s="5" t="s">
        <v>469</v>
      </c>
      <c r="O35" s="5">
        <v>138193855.00819999</v>
      </c>
      <c r="P35" s="5">
        <v>0</v>
      </c>
      <c r="Q35" s="5">
        <v>180598.87959999999</v>
      </c>
      <c r="R35" s="5">
        <v>34154129.266800001</v>
      </c>
      <c r="S35" s="6">
        <f t="shared" si="1"/>
        <v>172528583.15459996</v>
      </c>
    </row>
    <row r="36" spans="1:19" ht="24.95" customHeight="1">
      <c r="A36" s="136"/>
      <c r="B36" s="134"/>
      <c r="C36" s="1">
        <v>11</v>
      </c>
      <c r="D36" s="5" t="s">
        <v>89</v>
      </c>
      <c r="E36" s="5">
        <v>124982855.92209999</v>
      </c>
      <c r="F36" s="5">
        <v>0</v>
      </c>
      <c r="G36" s="5">
        <v>163334.0624</v>
      </c>
      <c r="H36" s="5">
        <v>33590602.537500001</v>
      </c>
      <c r="I36" s="6">
        <f t="shared" si="0"/>
        <v>158736792.52199998</v>
      </c>
      <c r="J36" s="11"/>
      <c r="K36" s="138"/>
      <c r="L36" s="134"/>
      <c r="M36" s="12">
        <v>9</v>
      </c>
      <c r="N36" s="5" t="s">
        <v>470</v>
      </c>
      <c r="O36" s="5">
        <v>129619265.6032</v>
      </c>
      <c r="P36" s="5">
        <v>0</v>
      </c>
      <c r="Q36" s="5">
        <v>169393.16250000001</v>
      </c>
      <c r="R36" s="5">
        <v>32636644.6415</v>
      </c>
      <c r="S36" s="6">
        <f t="shared" si="1"/>
        <v>162425303.40720001</v>
      </c>
    </row>
    <row r="37" spans="1:19" ht="24.95" customHeight="1">
      <c r="A37" s="136"/>
      <c r="B37" s="134"/>
      <c r="C37" s="1">
        <v>12</v>
      </c>
      <c r="D37" s="5" t="s">
        <v>90</v>
      </c>
      <c r="E37" s="5">
        <v>122366261.9103</v>
      </c>
      <c r="F37" s="5">
        <v>0</v>
      </c>
      <c r="G37" s="5">
        <v>159914.56200000001</v>
      </c>
      <c r="H37" s="5">
        <v>31802279.170899998</v>
      </c>
      <c r="I37" s="6">
        <f t="shared" si="0"/>
        <v>154328455.64320001</v>
      </c>
      <c r="J37" s="11"/>
      <c r="K37" s="138"/>
      <c r="L37" s="134"/>
      <c r="M37" s="12">
        <v>10</v>
      </c>
      <c r="N37" s="5" t="s">
        <v>471</v>
      </c>
      <c r="O37" s="5">
        <v>156281112.43520001</v>
      </c>
      <c r="P37" s="5">
        <v>0</v>
      </c>
      <c r="Q37" s="5">
        <v>204236.24340000001</v>
      </c>
      <c r="R37" s="5">
        <v>39757370.809699997</v>
      </c>
      <c r="S37" s="6">
        <f t="shared" si="1"/>
        <v>196242719.48830003</v>
      </c>
    </row>
    <row r="38" spans="1:19" ht="24.95" customHeight="1">
      <c r="A38" s="136"/>
      <c r="B38" s="134"/>
      <c r="C38" s="1">
        <v>13</v>
      </c>
      <c r="D38" s="5" t="s">
        <v>91</v>
      </c>
      <c r="E38" s="5">
        <v>141886311.41100001</v>
      </c>
      <c r="F38" s="5">
        <v>0</v>
      </c>
      <c r="G38" s="5">
        <v>185424.3726</v>
      </c>
      <c r="H38" s="5">
        <v>34976757.638999999</v>
      </c>
      <c r="I38" s="6">
        <f t="shared" si="0"/>
        <v>177048493.4226</v>
      </c>
      <c r="J38" s="11"/>
      <c r="K38" s="138"/>
      <c r="L38" s="134"/>
      <c r="M38" s="12">
        <v>11</v>
      </c>
      <c r="N38" s="5" t="s">
        <v>472</v>
      </c>
      <c r="O38" s="5">
        <v>128981475.5451</v>
      </c>
      <c r="P38" s="5">
        <v>0</v>
      </c>
      <c r="Q38" s="5">
        <v>168559.6654</v>
      </c>
      <c r="R38" s="5">
        <v>32206453.352200001</v>
      </c>
      <c r="S38" s="6">
        <f t="shared" si="1"/>
        <v>161356488.5627</v>
      </c>
    </row>
    <row r="39" spans="1:19" ht="24.95" customHeight="1">
      <c r="A39" s="136"/>
      <c r="B39" s="134"/>
      <c r="C39" s="1">
        <v>14</v>
      </c>
      <c r="D39" s="5" t="s">
        <v>92</v>
      </c>
      <c r="E39" s="5">
        <v>137550375.94190001</v>
      </c>
      <c r="F39" s="5">
        <v>0</v>
      </c>
      <c r="G39" s="5">
        <v>179757.94779999999</v>
      </c>
      <c r="H39" s="5">
        <v>35141336.102300003</v>
      </c>
      <c r="I39" s="6">
        <f t="shared" si="0"/>
        <v>172871469.99200004</v>
      </c>
      <c r="J39" s="11"/>
      <c r="K39" s="138"/>
      <c r="L39" s="134"/>
      <c r="M39" s="12">
        <v>12</v>
      </c>
      <c r="N39" s="5" t="s">
        <v>473</v>
      </c>
      <c r="O39" s="5">
        <v>143256105.0072</v>
      </c>
      <c r="P39" s="5">
        <v>0</v>
      </c>
      <c r="Q39" s="5">
        <v>187214.48980000001</v>
      </c>
      <c r="R39" s="5">
        <v>35966688.762400001</v>
      </c>
      <c r="S39" s="6">
        <f t="shared" si="1"/>
        <v>179410008.25940001</v>
      </c>
    </row>
    <row r="40" spans="1:19" ht="24.95" customHeight="1">
      <c r="A40" s="136"/>
      <c r="B40" s="134"/>
      <c r="C40" s="1">
        <v>15</v>
      </c>
      <c r="D40" s="5" t="s">
        <v>93</v>
      </c>
      <c r="E40" s="5">
        <v>131256154.52410001</v>
      </c>
      <c r="F40" s="5">
        <v>0</v>
      </c>
      <c r="G40" s="5">
        <v>171532.33360000001</v>
      </c>
      <c r="H40" s="5">
        <v>34820964.772500001</v>
      </c>
      <c r="I40" s="6">
        <f t="shared" si="0"/>
        <v>166248651.6302</v>
      </c>
      <c r="J40" s="11"/>
      <c r="K40" s="138"/>
      <c r="L40" s="134"/>
      <c r="M40" s="12">
        <v>13</v>
      </c>
      <c r="N40" s="5" t="s">
        <v>474</v>
      </c>
      <c r="O40" s="5">
        <v>156116677.8312</v>
      </c>
      <c r="P40" s="5">
        <v>0</v>
      </c>
      <c r="Q40" s="5">
        <v>204021.3517</v>
      </c>
      <c r="R40" s="5">
        <v>37963442.838200003</v>
      </c>
      <c r="S40" s="6">
        <f t="shared" si="1"/>
        <v>194284142.02110001</v>
      </c>
    </row>
    <row r="41" spans="1:19" ht="24.95" customHeight="1">
      <c r="A41" s="136"/>
      <c r="B41" s="134"/>
      <c r="C41" s="1">
        <v>16</v>
      </c>
      <c r="D41" s="5" t="s">
        <v>94</v>
      </c>
      <c r="E41" s="5">
        <v>122281511.9461</v>
      </c>
      <c r="F41" s="5">
        <v>0</v>
      </c>
      <c r="G41" s="5">
        <v>159803.8064</v>
      </c>
      <c r="H41" s="5">
        <v>33144506.288600001</v>
      </c>
      <c r="I41" s="6">
        <f t="shared" si="0"/>
        <v>155585822.0411</v>
      </c>
      <c r="J41" s="11"/>
      <c r="K41" s="138"/>
      <c r="L41" s="134"/>
      <c r="M41" s="12">
        <v>14</v>
      </c>
      <c r="N41" s="5" t="s">
        <v>475</v>
      </c>
      <c r="O41" s="5">
        <v>155751644.83379999</v>
      </c>
      <c r="P41" s="5">
        <v>0</v>
      </c>
      <c r="Q41" s="5">
        <v>203544.3077</v>
      </c>
      <c r="R41" s="5">
        <v>40200437.542400002</v>
      </c>
      <c r="S41" s="6">
        <f t="shared" si="1"/>
        <v>196155626.6839</v>
      </c>
    </row>
    <row r="42" spans="1:19" ht="24.95" customHeight="1">
      <c r="A42" s="136"/>
      <c r="B42" s="134"/>
      <c r="C42" s="1">
        <v>17</v>
      </c>
      <c r="D42" s="5" t="s">
        <v>95</v>
      </c>
      <c r="E42" s="5">
        <v>116211092.63349999</v>
      </c>
      <c r="F42" s="5">
        <v>0</v>
      </c>
      <c r="G42" s="5">
        <v>151870.66829999999</v>
      </c>
      <c r="H42" s="5">
        <v>30250258.061799999</v>
      </c>
      <c r="I42" s="6">
        <f t="shared" si="0"/>
        <v>146613221.36359999</v>
      </c>
      <c r="J42" s="11"/>
      <c r="K42" s="138"/>
      <c r="L42" s="134"/>
      <c r="M42" s="12">
        <v>15</v>
      </c>
      <c r="N42" s="5" t="s">
        <v>476</v>
      </c>
      <c r="O42" s="5">
        <v>136010963.69769999</v>
      </c>
      <c r="P42" s="5">
        <v>0</v>
      </c>
      <c r="Q42" s="5">
        <v>177746.1643</v>
      </c>
      <c r="R42" s="5">
        <v>35972899.270499997</v>
      </c>
      <c r="S42" s="6">
        <f t="shared" si="1"/>
        <v>172161609.13249999</v>
      </c>
    </row>
    <row r="43" spans="1:19" ht="24.95" customHeight="1">
      <c r="A43" s="136"/>
      <c r="B43" s="134"/>
      <c r="C43" s="1">
        <v>18</v>
      </c>
      <c r="D43" s="5" t="s">
        <v>96</v>
      </c>
      <c r="E43" s="5">
        <v>131648036.4921</v>
      </c>
      <c r="F43" s="5">
        <v>0</v>
      </c>
      <c r="G43" s="5">
        <v>172044.46530000001</v>
      </c>
      <c r="H43" s="5">
        <v>34669261.752700001</v>
      </c>
      <c r="I43" s="6">
        <f t="shared" si="0"/>
        <v>166489342.7101</v>
      </c>
      <c r="J43" s="11"/>
      <c r="K43" s="138"/>
      <c r="L43" s="134"/>
      <c r="M43" s="12">
        <v>16</v>
      </c>
      <c r="N43" s="5" t="s">
        <v>477</v>
      </c>
      <c r="O43" s="5">
        <v>153226592.52700001</v>
      </c>
      <c r="P43" s="5">
        <v>0</v>
      </c>
      <c r="Q43" s="5">
        <v>200244.4387</v>
      </c>
      <c r="R43" s="5">
        <v>35972520.581</v>
      </c>
      <c r="S43" s="6">
        <f t="shared" si="1"/>
        <v>189399357.5467</v>
      </c>
    </row>
    <row r="44" spans="1:19" ht="24.95" customHeight="1">
      <c r="A44" s="136"/>
      <c r="B44" s="134"/>
      <c r="C44" s="1">
        <v>19</v>
      </c>
      <c r="D44" s="5" t="s">
        <v>97</v>
      </c>
      <c r="E44" s="5">
        <v>165707741.0248</v>
      </c>
      <c r="F44" s="5">
        <v>0</v>
      </c>
      <c r="G44" s="5">
        <v>216555.44930000001</v>
      </c>
      <c r="H44" s="5">
        <v>37973554.986599997</v>
      </c>
      <c r="I44" s="6">
        <f t="shared" si="0"/>
        <v>203897851.46069998</v>
      </c>
      <c r="J44" s="11"/>
      <c r="K44" s="138"/>
      <c r="L44" s="134"/>
      <c r="M44" s="12">
        <v>17</v>
      </c>
      <c r="N44" s="5" t="s">
        <v>478</v>
      </c>
      <c r="O44" s="5">
        <v>158173693.36059999</v>
      </c>
      <c r="P44" s="5">
        <v>0</v>
      </c>
      <c r="Q44" s="5">
        <v>206709.56599999999</v>
      </c>
      <c r="R44" s="5">
        <v>38482171.736100003</v>
      </c>
      <c r="S44" s="6">
        <f t="shared" si="1"/>
        <v>196862574.6627</v>
      </c>
    </row>
    <row r="45" spans="1:19" ht="24.95" customHeight="1">
      <c r="A45" s="136"/>
      <c r="B45" s="134"/>
      <c r="C45" s="1">
        <v>20</v>
      </c>
      <c r="D45" s="5" t="s">
        <v>98</v>
      </c>
      <c r="E45" s="5">
        <v>141975221.2832</v>
      </c>
      <c r="F45" s="5">
        <v>0</v>
      </c>
      <c r="G45" s="5">
        <v>185540.56460000001</v>
      </c>
      <c r="H45" s="5">
        <v>27320488.758499999</v>
      </c>
      <c r="I45" s="6">
        <f t="shared" si="0"/>
        <v>169481250.6063</v>
      </c>
      <c r="J45" s="11"/>
      <c r="K45" s="138"/>
      <c r="L45" s="134"/>
      <c r="M45" s="12">
        <v>18</v>
      </c>
      <c r="N45" s="5" t="s">
        <v>479</v>
      </c>
      <c r="O45" s="5">
        <v>151415711.9005</v>
      </c>
      <c r="P45" s="5">
        <v>0</v>
      </c>
      <c r="Q45" s="5">
        <v>197877.88620000001</v>
      </c>
      <c r="R45" s="5">
        <v>37082308.074199997</v>
      </c>
      <c r="S45" s="6">
        <f t="shared" si="1"/>
        <v>188695897.86090001</v>
      </c>
    </row>
    <row r="46" spans="1:19" ht="24.95" customHeight="1">
      <c r="A46" s="136"/>
      <c r="B46" s="134"/>
      <c r="C46" s="15">
        <v>21</v>
      </c>
      <c r="D46" s="5" t="s">
        <v>792</v>
      </c>
      <c r="E46" s="5">
        <v>137584700.866</v>
      </c>
      <c r="F46" s="5">
        <v>0</v>
      </c>
      <c r="G46" s="5">
        <v>179802.80540000001</v>
      </c>
      <c r="H46" s="5">
        <v>38118214.381399997</v>
      </c>
      <c r="I46" s="6">
        <f t="shared" si="0"/>
        <v>175882718.0528</v>
      </c>
      <c r="J46" s="11"/>
      <c r="K46" s="138"/>
      <c r="L46" s="134"/>
      <c r="M46" s="12">
        <v>19</v>
      </c>
      <c r="N46" s="5" t="s">
        <v>480</v>
      </c>
      <c r="O46" s="5">
        <v>166044598.567</v>
      </c>
      <c r="P46" s="5">
        <v>0</v>
      </c>
      <c r="Q46" s="5">
        <v>216995.6722</v>
      </c>
      <c r="R46" s="5">
        <v>41727919.571000002</v>
      </c>
      <c r="S46" s="6">
        <f t="shared" si="1"/>
        <v>207989513.81020001</v>
      </c>
    </row>
    <row r="47" spans="1:19" ht="24.95" customHeight="1">
      <c r="A47" s="1"/>
      <c r="B47" s="140" t="s">
        <v>813</v>
      </c>
      <c r="C47" s="140"/>
      <c r="D47" s="140"/>
      <c r="E47" s="14">
        <f>SUM(E26:E46)</f>
        <v>2911586247.6857996</v>
      </c>
      <c r="F47" s="14">
        <f t="shared" ref="F47:I47" si="3">SUM(F26:F46)</f>
        <v>0</v>
      </c>
      <c r="G47" s="14">
        <f t="shared" si="3"/>
        <v>3805011.5471000001</v>
      </c>
      <c r="H47" s="14">
        <f t="shared" si="3"/>
        <v>730906180.33130002</v>
      </c>
      <c r="I47" s="14">
        <f t="shared" si="3"/>
        <v>3646297439.5641999</v>
      </c>
      <c r="J47" s="11"/>
      <c r="K47" s="138"/>
      <c r="L47" s="134"/>
      <c r="M47" s="12">
        <v>20</v>
      </c>
      <c r="N47" s="5" t="s">
        <v>481</v>
      </c>
      <c r="O47" s="5">
        <v>132225048.5205</v>
      </c>
      <c r="P47" s="5">
        <v>0</v>
      </c>
      <c r="Q47" s="5">
        <v>172798.5344</v>
      </c>
      <c r="R47" s="5">
        <v>34585456.624700002</v>
      </c>
      <c r="S47" s="6">
        <f t="shared" si="1"/>
        <v>166983303.6796</v>
      </c>
    </row>
    <row r="48" spans="1:19" ht="24.95" customHeight="1">
      <c r="A48" s="136">
        <v>3</v>
      </c>
      <c r="B48" s="131" t="s">
        <v>26</v>
      </c>
      <c r="C48" s="16">
        <v>1</v>
      </c>
      <c r="D48" s="5" t="s">
        <v>99</v>
      </c>
      <c r="E48" s="5">
        <v>132113838.1938</v>
      </c>
      <c r="F48" s="5">
        <v>0</v>
      </c>
      <c r="G48" s="5">
        <v>172653.19899999999</v>
      </c>
      <c r="H48" s="5">
        <v>35579182.825900003</v>
      </c>
      <c r="I48" s="6">
        <f t="shared" si="0"/>
        <v>167865674.21869999</v>
      </c>
      <c r="J48" s="11"/>
      <c r="K48" s="138"/>
      <c r="L48" s="134"/>
      <c r="M48" s="12">
        <v>21</v>
      </c>
      <c r="N48" s="5" t="s">
        <v>43</v>
      </c>
      <c r="O48" s="5">
        <v>182108837.29460001</v>
      </c>
      <c r="P48" s="5">
        <v>0</v>
      </c>
      <c r="Q48" s="5">
        <v>237989.25049999999</v>
      </c>
      <c r="R48" s="5">
        <v>47235579.880199999</v>
      </c>
      <c r="S48" s="6">
        <f t="shared" si="1"/>
        <v>229582406.4253</v>
      </c>
    </row>
    <row r="49" spans="1:19" ht="24.95" customHeight="1">
      <c r="A49" s="136"/>
      <c r="B49" s="134"/>
      <c r="C49" s="1">
        <v>2</v>
      </c>
      <c r="D49" s="5" t="s">
        <v>100</v>
      </c>
      <c r="E49" s="5">
        <v>103154283.9887</v>
      </c>
      <c r="F49" s="5">
        <v>0</v>
      </c>
      <c r="G49" s="5">
        <v>134807.3553</v>
      </c>
      <c r="H49" s="5">
        <v>29630197.7557</v>
      </c>
      <c r="I49" s="6">
        <f t="shared" si="0"/>
        <v>132919289.0997</v>
      </c>
      <c r="J49" s="11"/>
      <c r="K49" s="138"/>
      <c r="L49" s="134"/>
      <c r="M49" s="12">
        <v>22</v>
      </c>
      <c r="N49" s="5" t="s">
        <v>482</v>
      </c>
      <c r="O49" s="5">
        <v>128139605.32870001</v>
      </c>
      <c r="P49" s="5">
        <v>0</v>
      </c>
      <c r="Q49" s="5">
        <v>167459.46590000001</v>
      </c>
      <c r="R49" s="5">
        <v>32021501.392999999</v>
      </c>
      <c r="S49" s="6">
        <f t="shared" si="1"/>
        <v>160328566.18760002</v>
      </c>
    </row>
    <row r="50" spans="1:19" ht="24.95" customHeight="1">
      <c r="A50" s="136"/>
      <c r="B50" s="134"/>
      <c r="C50" s="1">
        <v>3</v>
      </c>
      <c r="D50" s="5" t="s">
        <v>101</v>
      </c>
      <c r="E50" s="5">
        <v>136192878.10260001</v>
      </c>
      <c r="F50" s="5">
        <v>0</v>
      </c>
      <c r="G50" s="5">
        <v>177983.89939999999</v>
      </c>
      <c r="H50" s="5">
        <v>38113903.226999998</v>
      </c>
      <c r="I50" s="6">
        <f t="shared" si="0"/>
        <v>174484765.229</v>
      </c>
      <c r="J50" s="11"/>
      <c r="K50" s="138"/>
      <c r="L50" s="134"/>
      <c r="M50" s="12">
        <v>23</v>
      </c>
      <c r="N50" s="5" t="s">
        <v>483</v>
      </c>
      <c r="O50" s="5">
        <v>121057958.77429999</v>
      </c>
      <c r="P50" s="5">
        <v>0</v>
      </c>
      <c r="Q50" s="5">
        <v>158204.80379999999</v>
      </c>
      <c r="R50" s="5">
        <v>30634437.436700001</v>
      </c>
      <c r="S50" s="6">
        <f t="shared" si="1"/>
        <v>151850601.01480001</v>
      </c>
    </row>
    <row r="51" spans="1:19" ht="24.95" customHeight="1">
      <c r="A51" s="136"/>
      <c r="B51" s="134"/>
      <c r="C51" s="1">
        <v>4</v>
      </c>
      <c r="D51" s="5" t="s">
        <v>102</v>
      </c>
      <c r="E51" s="5">
        <v>104407310.2867</v>
      </c>
      <c r="F51" s="5">
        <v>0</v>
      </c>
      <c r="G51" s="5">
        <v>136444.8749</v>
      </c>
      <c r="H51" s="5">
        <v>30694466.769200001</v>
      </c>
      <c r="I51" s="6">
        <f t="shared" si="0"/>
        <v>135238221.93079999</v>
      </c>
      <c r="J51" s="11"/>
      <c r="K51" s="138"/>
      <c r="L51" s="134"/>
      <c r="M51" s="12">
        <v>24</v>
      </c>
      <c r="N51" s="5" t="s">
        <v>484</v>
      </c>
      <c r="O51" s="5">
        <v>147265192.32499999</v>
      </c>
      <c r="P51" s="5">
        <v>0</v>
      </c>
      <c r="Q51" s="5">
        <v>192453.77249999999</v>
      </c>
      <c r="R51" s="5">
        <v>38352962.873599999</v>
      </c>
      <c r="S51" s="6">
        <f t="shared" si="1"/>
        <v>185810608.9711</v>
      </c>
    </row>
    <row r="52" spans="1:19" ht="24.95" customHeight="1">
      <c r="A52" s="136"/>
      <c r="B52" s="134"/>
      <c r="C52" s="1">
        <v>5</v>
      </c>
      <c r="D52" s="5" t="s">
        <v>103</v>
      </c>
      <c r="E52" s="5">
        <v>140306280.79539999</v>
      </c>
      <c r="F52" s="5">
        <v>0</v>
      </c>
      <c r="G52" s="5">
        <v>183359.50690000001</v>
      </c>
      <c r="H52" s="5">
        <v>39637068.195</v>
      </c>
      <c r="I52" s="6">
        <f t="shared" si="0"/>
        <v>180126708.4973</v>
      </c>
      <c r="J52" s="11"/>
      <c r="K52" s="138"/>
      <c r="L52" s="134"/>
      <c r="M52" s="12">
        <v>25</v>
      </c>
      <c r="N52" s="5" t="s">
        <v>485</v>
      </c>
      <c r="O52" s="5">
        <v>146546550.40040001</v>
      </c>
      <c r="P52" s="5">
        <v>0</v>
      </c>
      <c r="Q52" s="5">
        <v>191514.614</v>
      </c>
      <c r="R52" s="5">
        <v>36970140.239799999</v>
      </c>
      <c r="S52" s="6">
        <f t="shared" si="1"/>
        <v>183708205.25420001</v>
      </c>
    </row>
    <row r="53" spans="1:19" ht="24.95" customHeight="1">
      <c r="A53" s="136"/>
      <c r="B53" s="134"/>
      <c r="C53" s="1">
        <v>6</v>
      </c>
      <c r="D53" s="5" t="s">
        <v>104</v>
      </c>
      <c r="E53" s="5">
        <v>122292728.7907</v>
      </c>
      <c r="F53" s="5">
        <v>0</v>
      </c>
      <c r="G53" s="5">
        <v>159818.4651</v>
      </c>
      <c r="H53" s="5">
        <v>33028936.1547</v>
      </c>
      <c r="I53" s="6">
        <f t="shared" si="0"/>
        <v>155481483.41050002</v>
      </c>
      <c r="J53" s="11"/>
      <c r="K53" s="138"/>
      <c r="L53" s="134"/>
      <c r="M53" s="12">
        <v>26</v>
      </c>
      <c r="N53" s="5" t="s">
        <v>486</v>
      </c>
      <c r="O53" s="5">
        <v>139009934.49169999</v>
      </c>
      <c r="P53" s="5">
        <v>0</v>
      </c>
      <c r="Q53" s="5">
        <v>181665.37450000001</v>
      </c>
      <c r="R53" s="5">
        <v>36519196.765100002</v>
      </c>
      <c r="S53" s="6">
        <f t="shared" si="1"/>
        <v>175710796.6313</v>
      </c>
    </row>
    <row r="54" spans="1:19" ht="24.95" customHeight="1">
      <c r="A54" s="136"/>
      <c r="B54" s="134"/>
      <c r="C54" s="1">
        <v>7</v>
      </c>
      <c r="D54" s="5" t="s">
        <v>105</v>
      </c>
      <c r="E54" s="5">
        <v>138701253.55680001</v>
      </c>
      <c r="F54" s="5">
        <v>0</v>
      </c>
      <c r="G54" s="5">
        <v>181261.9742</v>
      </c>
      <c r="H54" s="5">
        <v>37866013.070299998</v>
      </c>
      <c r="I54" s="6">
        <f t="shared" si="0"/>
        <v>176748528.6013</v>
      </c>
      <c r="J54" s="11"/>
      <c r="K54" s="138"/>
      <c r="L54" s="134"/>
      <c r="M54" s="12">
        <v>27</v>
      </c>
      <c r="N54" s="5" t="s">
        <v>487</v>
      </c>
      <c r="O54" s="5">
        <v>141929459.1074</v>
      </c>
      <c r="P54" s="5">
        <v>0</v>
      </c>
      <c r="Q54" s="5">
        <v>185480.76029999999</v>
      </c>
      <c r="R54" s="5">
        <v>36228969.120700002</v>
      </c>
      <c r="S54" s="6">
        <f t="shared" si="1"/>
        <v>178343908.98840001</v>
      </c>
    </row>
    <row r="55" spans="1:19" ht="24.95" customHeight="1">
      <c r="A55" s="136"/>
      <c r="B55" s="134"/>
      <c r="C55" s="1">
        <v>8</v>
      </c>
      <c r="D55" s="5" t="s">
        <v>106</v>
      </c>
      <c r="E55" s="5">
        <v>111134248.7974</v>
      </c>
      <c r="F55" s="5">
        <v>0</v>
      </c>
      <c r="G55" s="5">
        <v>145235.98620000001</v>
      </c>
      <c r="H55" s="5">
        <v>30753921.0231</v>
      </c>
      <c r="I55" s="6">
        <f t="shared" si="0"/>
        <v>142033405.80669999</v>
      </c>
      <c r="J55" s="11"/>
      <c r="K55" s="138"/>
      <c r="L55" s="134"/>
      <c r="M55" s="12">
        <v>28</v>
      </c>
      <c r="N55" s="5" t="s">
        <v>488</v>
      </c>
      <c r="O55" s="5">
        <v>119549252.9251</v>
      </c>
      <c r="P55" s="5">
        <v>0</v>
      </c>
      <c r="Q55" s="5">
        <v>156233.1489</v>
      </c>
      <c r="R55" s="5">
        <v>31850636.683699999</v>
      </c>
      <c r="S55" s="6">
        <f t="shared" si="1"/>
        <v>151556122.7577</v>
      </c>
    </row>
    <row r="56" spans="1:19" ht="24.95" customHeight="1">
      <c r="A56" s="136"/>
      <c r="B56" s="134"/>
      <c r="C56" s="1">
        <v>9</v>
      </c>
      <c r="D56" s="5" t="s">
        <v>107</v>
      </c>
      <c r="E56" s="5">
        <v>128975141.0561</v>
      </c>
      <c r="F56" s="5">
        <v>0</v>
      </c>
      <c r="G56" s="5">
        <v>168551.3872</v>
      </c>
      <c r="H56" s="5">
        <v>35428540.136699997</v>
      </c>
      <c r="I56" s="6">
        <f t="shared" si="0"/>
        <v>164572232.57999998</v>
      </c>
      <c r="J56" s="11"/>
      <c r="K56" s="138"/>
      <c r="L56" s="134"/>
      <c r="M56" s="12">
        <v>29</v>
      </c>
      <c r="N56" s="5" t="s">
        <v>489</v>
      </c>
      <c r="O56" s="5">
        <v>143048244.70460001</v>
      </c>
      <c r="P56" s="5">
        <v>0</v>
      </c>
      <c r="Q56" s="5">
        <v>186942.84719999999</v>
      </c>
      <c r="R56" s="5">
        <v>36121421.298299998</v>
      </c>
      <c r="S56" s="6">
        <f t="shared" si="1"/>
        <v>179356608.85010001</v>
      </c>
    </row>
    <row r="57" spans="1:19" ht="24.95" customHeight="1">
      <c r="A57" s="136"/>
      <c r="B57" s="134"/>
      <c r="C57" s="1">
        <v>10</v>
      </c>
      <c r="D57" s="5" t="s">
        <v>108</v>
      </c>
      <c r="E57" s="5">
        <v>140318982.58309999</v>
      </c>
      <c r="F57" s="5">
        <v>0</v>
      </c>
      <c r="G57" s="5">
        <v>183376.10620000001</v>
      </c>
      <c r="H57" s="5">
        <v>39407733.824600004</v>
      </c>
      <c r="I57" s="6">
        <f t="shared" si="0"/>
        <v>179910092.51390001</v>
      </c>
      <c r="J57" s="11"/>
      <c r="K57" s="138"/>
      <c r="L57" s="134"/>
      <c r="M57" s="12">
        <v>30</v>
      </c>
      <c r="N57" s="5" t="s">
        <v>490</v>
      </c>
      <c r="O57" s="5">
        <v>129038126.6752</v>
      </c>
      <c r="P57" s="5">
        <v>0</v>
      </c>
      <c r="Q57" s="5">
        <v>168633.70009999999</v>
      </c>
      <c r="R57" s="5">
        <v>34760411.180699997</v>
      </c>
      <c r="S57" s="6">
        <f t="shared" si="1"/>
        <v>163967171.55599999</v>
      </c>
    </row>
    <row r="58" spans="1:19" ht="24.95" customHeight="1">
      <c r="A58" s="136"/>
      <c r="B58" s="134"/>
      <c r="C58" s="1">
        <v>11</v>
      </c>
      <c r="D58" s="5" t="s">
        <v>109</v>
      </c>
      <c r="E58" s="5">
        <v>107993374.52330001</v>
      </c>
      <c r="F58" s="5">
        <v>0</v>
      </c>
      <c r="G58" s="5">
        <v>141131.32920000001</v>
      </c>
      <c r="H58" s="5">
        <v>30569044.801800001</v>
      </c>
      <c r="I58" s="6">
        <f t="shared" si="0"/>
        <v>138703550.6543</v>
      </c>
      <c r="J58" s="11"/>
      <c r="K58" s="138"/>
      <c r="L58" s="134"/>
      <c r="M58" s="12">
        <v>31</v>
      </c>
      <c r="N58" s="5" t="s">
        <v>491</v>
      </c>
      <c r="O58" s="5">
        <v>133694810.8761</v>
      </c>
      <c r="P58" s="5">
        <v>0</v>
      </c>
      <c r="Q58" s="5">
        <v>174719.2959</v>
      </c>
      <c r="R58" s="5">
        <v>33420304.724300001</v>
      </c>
      <c r="S58" s="6">
        <f t="shared" si="1"/>
        <v>167289834.89630002</v>
      </c>
    </row>
    <row r="59" spans="1:19" ht="24.95" customHeight="1">
      <c r="A59" s="136"/>
      <c r="B59" s="134"/>
      <c r="C59" s="1">
        <v>12</v>
      </c>
      <c r="D59" s="5" t="s">
        <v>110</v>
      </c>
      <c r="E59" s="5">
        <v>127736756.34909999</v>
      </c>
      <c r="F59" s="5">
        <v>0</v>
      </c>
      <c r="G59" s="5">
        <v>166933.00200000001</v>
      </c>
      <c r="H59" s="5">
        <v>35034930.254600003</v>
      </c>
      <c r="I59" s="6">
        <f t="shared" si="0"/>
        <v>162938619.60570002</v>
      </c>
      <c r="J59" s="11"/>
      <c r="K59" s="138"/>
      <c r="L59" s="134"/>
      <c r="M59" s="12">
        <v>32</v>
      </c>
      <c r="N59" s="5" t="s">
        <v>492</v>
      </c>
      <c r="O59" s="5">
        <v>143451787.52039999</v>
      </c>
      <c r="P59" s="5">
        <v>0</v>
      </c>
      <c r="Q59" s="5">
        <v>187470.21780000001</v>
      </c>
      <c r="R59" s="5">
        <v>37035199.098499998</v>
      </c>
      <c r="S59" s="6">
        <f t="shared" si="1"/>
        <v>180674456.83669996</v>
      </c>
    </row>
    <row r="60" spans="1:19" ht="24.95" customHeight="1">
      <c r="A60" s="136"/>
      <c r="B60" s="134"/>
      <c r="C60" s="1">
        <v>13</v>
      </c>
      <c r="D60" s="5" t="s">
        <v>111</v>
      </c>
      <c r="E60" s="5">
        <v>127772770.84810001</v>
      </c>
      <c r="F60" s="5">
        <v>0</v>
      </c>
      <c r="G60" s="5">
        <v>166980.06760000001</v>
      </c>
      <c r="H60" s="5">
        <v>35043943.065099999</v>
      </c>
      <c r="I60" s="6">
        <f t="shared" si="0"/>
        <v>162983693.9808</v>
      </c>
      <c r="J60" s="11"/>
      <c r="K60" s="138"/>
      <c r="L60" s="134"/>
      <c r="M60" s="12">
        <v>33</v>
      </c>
      <c r="N60" s="5" t="s">
        <v>493</v>
      </c>
      <c r="O60" s="5">
        <v>139031804.86750001</v>
      </c>
      <c r="P60" s="5">
        <v>0</v>
      </c>
      <c r="Q60" s="5">
        <v>181693.9558</v>
      </c>
      <c r="R60" s="5">
        <v>33513992.510299999</v>
      </c>
      <c r="S60" s="6">
        <f t="shared" si="1"/>
        <v>172727491.33360001</v>
      </c>
    </row>
    <row r="61" spans="1:19" ht="24.95" customHeight="1">
      <c r="A61" s="136"/>
      <c r="B61" s="134"/>
      <c r="C61" s="1">
        <v>14</v>
      </c>
      <c r="D61" s="5" t="s">
        <v>112</v>
      </c>
      <c r="E61" s="5">
        <v>131778605.5528</v>
      </c>
      <c r="F61" s="5">
        <v>0</v>
      </c>
      <c r="G61" s="5">
        <v>172215.09969999999</v>
      </c>
      <c r="H61" s="5">
        <v>35881149.845299996</v>
      </c>
      <c r="I61" s="6">
        <f t="shared" si="0"/>
        <v>167831970.49779999</v>
      </c>
      <c r="J61" s="11"/>
      <c r="K61" s="139"/>
      <c r="L61" s="132"/>
      <c r="M61" s="12">
        <v>34</v>
      </c>
      <c r="N61" s="5" t="s">
        <v>494</v>
      </c>
      <c r="O61" s="5">
        <v>136262576.01519999</v>
      </c>
      <c r="P61" s="5">
        <v>0</v>
      </c>
      <c r="Q61" s="5">
        <v>178074.98430000001</v>
      </c>
      <c r="R61" s="5">
        <v>34836073.345799997</v>
      </c>
      <c r="S61" s="6">
        <f t="shared" si="1"/>
        <v>171276724.34529996</v>
      </c>
    </row>
    <row r="62" spans="1:19" ht="24.95" customHeight="1">
      <c r="A62" s="136"/>
      <c r="B62" s="134"/>
      <c r="C62" s="1">
        <v>15</v>
      </c>
      <c r="D62" s="5" t="s">
        <v>113</v>
      </c>
      <c r="E62" s="5">
        <v>120392670.3283</v>
      </c>
      <c r="F62" s="5">
        <v>0</v>
      </c>
      <c r="G62" s="5">
        <v>157335.37040000001</v>
      </c>
      <c r="H62" s="5">
        <v>32557694.9219</v>
      </c>
      <c r="I62" s="6">
        <f t="shared" si="0"/>
        <v>153107700.62059999</v>
      </c>
      <c r="J62" s="11"/>
      <c r="K62" s="18"/>
      <c r="L62" s="122" t="s">
        <v>831</v>
      </c>
      <c r="M62" s="123"/>
      <c r="N62" s="124"/>
      <c r="O62" s="14">
        <f>SUM(O28:O61)</f>
        <v>4838683218.2427998</v>
      </c>
      <c r="P62" s="14">
        <f t="shared" ref="P62:S62" si="4">SUM(P28:P61)</f>
        <v>0</v>
      </c>
      <c r="Q62" s="14">
        <f t="shared" si="4"/>
        <v>6323441.5722999992</v>
      </c>
      <c r="R62" s="14">
        <f t="shared" si="4"/>
        <v>1224667253.4503996</v>
      </c>
      <c r="S62" s="14">
        <f t="shared" si="4"/>
        <v>6069673913.265501</v>
      </c>
    </row>
    <row r="63" spans="1:19" ht="24.95" customHeight="1">
      <c r="A63" s="136"/>
      <c r="B63" s="134"/>
      <c r="C63" s="1">
        <v>16</v>
      </c>
      <c r="D63" s="5" t="s">
        <v>114</v>
      </c>
      <c r="E63" s="5">
        <v>122926981.2817</v>
      </c>
      <c r="F63" s="5">
        <v>0</v>
      </c>
      <c r="G63" s="5">
        <v>160647.33910000001</v>
      </c>
      <c r="H63" s="5">
        <v>34666010.928900003</v>
      </c>
      <c r="I63" s="6">
        <f t="shared" si="0"/>
        <v>157753639.54970002</v>
      </c>
      <c r="J63" s="11"/>
      <c r="K63" s="137">
        <v>21</v>
      </c>
      <c r="L63" s="131" t="s">
        <v>44</v>
      </c>
      <c r="M63" s="12">
        <v>1</v>
      </c>
      <c r="N63" s="5" t="s">
        <v>495</v>
      </c>
      <c r="O63" s="5">
        <v>109100517.7612</v>
      </c>
      <c r="P63" s="5">
        <v>0</v>
      </c>
      <c r="Q63" s="5">
        <v>142578.20120000001</v>
      </c>
      <c r="R63" s="5">
        <v>28725640.4384</v>
      </c>
      <c r="S63" s="6">
        <f t="shared" si="1"/>
        <v>137968736.40079999</v>
      </c>
    </row>
    <row r="64" spans="1:19" ht="24.95" customHeight="1">
      <c r="A64" s="136"/>
      <c r="B64" s="134"/>
      <c r="C64" s="1">
        <v>17</v>
      </c>
      <c r="D64" s="5" t="s">
        <v>115</v>
      </c>
      <c r="E64" s="5">
        <v>114745029.9138</v>
      </c>
      <c r="F64" s="5">
        <v>0</v>
      </c>
      <c r="G64" s="5">
        <v>149954.74170000001</v>
      </c>
      <c r="H64" s="5">
        <v>32922448.662999999</v>
      </c>
      <c r="I64" s="6">
        <f t="shared" si="0"/>
        <v>147817433.31849998</v>
      </c>
      <c r="J64" s="11"/>
      <c r="K64" s="138"/>
      <c r="L64" s="134"/>
      <c r="M64" s="12">
        <v>2</v>
      </c>
      <c r="N64" s="5" t="s">
        <v>496</v>
      </c>
      <c r="O64" s="5">
        <v>178265925.70050001</v>
      </c>
      <c r="P64" s="5">
        <v>0</v>
      </c>
      <c r="Q64" s="5">
        <v>232967.1348</v>
      </c>
      <c r="R64" s="5">
        <v>37667030.057700001</v>
      </c>
      <c r="S64" s="6">
        <f t="shared" si="1"/>
        <v>216165922.89300001</v>
      </c>
    </row>
    <row r="65" spans="1:19" ht="24.95" customHeight="1">
      <c r="A65" s="136"/>
      <c r="B65" s="134"/>
      <c r="C65" s="1">
        <v>18</v>
      </c>
      <c r="D65" s="5" t="s">
        <v>116</v>
      </c>
      <c r="E65" s="5">
        <v>142559752.86590001</v>
      </c>
      <c r="F65" s="5">
        <v>0</v>
      </c>
      <c r="G65" s="5">
        <v>186304.4608</v>
      </c>
      <c r="H65" s="5">
        <v>38528871.197700001</v>
      </c>
      <c r="I65" s="6">
        <f t="shared" si="0"/>
        <v>181274928.5244</v>
      </c>
      <c r="J65" s="11"/>
      <c r="K65" s="138"/>
      <c r="L65" s="134"/>
      <c r="M65" s="12">
        <v>3</v>
      </c>
      <c r="N65" s="5" t="s">
        <v>497</v>
      </c>
      <c r="O65" s="5">
        <v>150151919.30680001</v>
      </c>
      <c r="P65" s="5">
        <v>0</v>
      </c>
      <c r="Q65" s="5">
        <v>196226.29670000001</v>
      </c>
      <c r="R65" s="5">
        <v>38534531.999200001</v>
      </c>
      <c r="S65" s="6">
        <f t="shared" si="1"/>
        <v>188882677.6027</v>
      </c>
    </row>
    <row r="66" spans="1:19" ht="24.95" customHeight="1">
      <c r="A66" s="136"/>
      <c r="B66" s="134"/>
      <c r="C66" s="1">
        <v>19</v>
      </c>
      <c r="D66" s="5" t="s">
        <v>117</v>
      </c>
      <c r="E66" s="5">
        <v>118955558.6855</v>
      </c>
      <c r="F66" s="5">
        <v>0</v>
      </c>
      <c r="G66" s="5">
        <v>155457.27859999999</v>
      </c>
      <c r="H66" s="5">
        <v>33270767.279100001</v>
      </c>
      <c r="I66" s="6">
        <f t="shared" si="0"/>
        <v>152381783.2432</v>
      </c>
      <c r="J66" s="11"/>
      <c r="K66" s="138"/>
      <c r="L66" s="134"/>
      <c r="M66" s="12">
        <v>4</v>
      </c>
      <c r="N66" s="5" t="s">
        <v>498</v>
      </c>
      <c r="O66" s="5">
        <v>123975695.9491</v>
      </c>
      <c r="P66" s="5">
        <v>0</v>
      </c>
      <c r="Q66" s="5">
        <v>162017.85370000001</v>
      </c>
      <c r="R66" s="5">
        <v>32612055.195</v>
      </c>
      <c r="S66" s="6">
        <f t="shared" si="1"/>
        <v>156749768.99779999</v>
      </c>
    </row>
    <row r="67" spans="1:19" ht="24.95" customHeight="1">
      <c r="A67" s="136"/>
      <c r="B67" s="134"/>
      <c r="C67" s="1">
        <v>20</v>
      </c>
      <c r="D67" s="5" t="s">
        <v>118</v>
      </c>
      <c r="E67" s="5">
        <v>125161081.49950001</v>
      </c>
      <c r="F67" s="5">
        <v>0</v>
      </c>
      <c r="G67" s="5">
        <v>163566.97690000001</v>
      </c>
      <c r="H67" s="5">
        <v>34756744.936700001</v>
      </c>
      <c r="I67" s="6">
        <f t="shared" si="0"/>
        <v>160081393.4131</v>
      </c>
      <c r="J67" s="11"/>
      <c r="K67" s="138"/>
      <c r="L67" s="134"/>
      <c r="M67" s="12">
        <v>5</v>
      </c>
      <c r="N67" s="5" t="s">
        <v>499</v>
      </c>
      <c r="O67" s="5">
        <v>165111459.83790001</v>
      </c>
      <c r="P67" s="5">
        <v>0</v>
      </c>
      <c r="Q67" s="5">
        <v>215776.19820000001</v>
      </c>
      <c r="R67" s="5">
        <v>41740744.648599997</v>
      </c>
      <c r="S67" s="6">
        <f t="shared" si="1"/>
        <v>207067980.68470001</v>
      </c>
    </row>
    <row r="68" spans="1:19" ht="24.95" customHeight="1">
      <c r="A68" s="136"/>
      <c r="B68" s="134"/>
      <c r="C68" s="1">
        <v>21</v>
      </c>
      <c r="D68" s="5" t="s">
        <v>119</v>
      </c>
      <c r="E68" s="5">
        <v>130185703.6444</v>
      </c>
      <c r="F68" s="5">
        <v>0</v>
      </c>
      <c r="G68" s="5">
        <v>170133.413</v>
      </c>
      <c r="H68" s="5">
        <v>36275289.892700002</v>
      </c>
      <c r="I68" s="6">
        <f t="shared" si="0"/>
        <v>166631126.9501</v>
      </c>
      <c r="J68" s="11"/>
      <c r="K68" s="138"/>
      <c r="L68" s="134"/>
      <c r="M68" s="12">
        <v>6</v>
      </c>
      <c r="N68" s="5" t="s">
        <v>500</v>
      </c>
      <c r="O68" s="5">
        <v>202003883.1056</v>
      </c>
      <c r="P68" s="5">
        <v>0</v>
      </c>
      <c r="Q68" s="5">
        <v>263989.12569999998</v>
      </c>
      <c r="R68" s="5">
        <v>44058551.6954</v>
      </c>
      <c r="S68" s="6">
        <f t="shared" si="1"/>
        <v>246326423.9267</v>
      </c>
    </row>
    <row r="69" spans="1:19" ht="24.95" customHeight="1">
      <c r="A69" s="136"/>
      <c r="B69" s="134"/>
      <c r="C69" s="1">
        <v>22</v>
      </c>
      <c r="D69" s="5" t="s">
        <v>120</v>
      </c>
      <c r="E69" s="5">
        <v>111898019.65099999</v>
      </c>
      <c r="F69" s="5">
        <v>0</v>
      </c>
      <c r="G69" s="5">
        <v>146234.1214</v>
      </c>
      <c r="H69" s="5">
        <v>32925856.8686</v>
      </c>
      <c r="I69" s="6">
        <f t="shared" si="0"/>
        <v>144970110.641</v>
      </c>
      <c r="J69" s="11"/>
      <c r="K69" s="138"/>
      <c r="L69" s="134"/>
      <c r="M69" s="12">
        <v>7</v>
      </c>
      <c r="N69" s="5" t="s">
        <v>501</v>
      </c>
      <c r="O69" s="5">
        <v>137619655.48019999</v>
      </c>
      <c r="P69" s="5">
        <v>0</v>
      </c>
      <c r="Q69" s="5">
        <v>179848.4859</v>
      </c>
      <c r="R69" s="5">
        <v>32928185.202300001</v>
      </c>
      <c r="S69" s="6">
        <f t="shared" si="1"/>
        <v>170727689.16840002</v>
      </c>
    </row>
    <row r="70" spans="1:19" ht="24.95" customHeight="1">
      <c r="A70" s="136"/>
      <c r="B70" s="134"/>
      <c r="C70" s="1">
        <v>23</v>
      </c>
      <c r="D70" s="5" t="s">
        <v>121</v>
      </c>
      <c r="E70" s="5">
        <v>116843300.3029</v>
      </c>
      <c r="F70" s="5">
        <v>0</v>
      </c>
      <c r="G70" s="5">
        <v>152696.87</v>
      </c>
      <c r="H70" s="5">
        <v>34388810.2038</v>
      </c>
      <c r="I70" s="6">
        <f t="shared" si="0"/>
        <v>151384807.37670001</v>
      </c>
      <c r="J70" s="11"/>
      <c r="K70" s="138"/>
      <c r="L70" s="134"/>
      <c r="M70" s="12">
        <v>8</v>
      </c>
      <c r="N70" s="5" t="s">
        <v>502</v>
      </c>
      <c r="O70" s="5">
        <v>146200896.87630001</v>
      </c>
      <c r="P70" s="5">
        <v>0</v>
      </c>
      <c r="Q70" s="5">
        <v>191062.89610000001</v>
      </c>
      <c r="R70" s="5">
        <v>34655918.2465</v>
      </c>
      <c r="S70" s="6">
        <f t="shared" si="1"/>
        <v>181047878.01890004</v>
      </c>
    </row>
    <row r="71" spans="1:19" ht="24.95" customHeight="1">
      <c r="A71" s="136"/>
      <c r="B71" s="134"/>
      <c r="C71" s="1">
        <v>24</v>
      </c>
      <c r="D71" s="5" t="s">
        <v>122</v>
      </c>
      <c r="E71" s="5">
        <v>119680401.1479</v>
      </c>
      <c r="F71" s="5">
        <v>0</v>
      </c>
      <c r="G71" s="5">
        <v>156404.54019999999</v>
      </c>
      <c r="H71" s="5">
        <v>31668910.629799999</v>
      </c>
      <c r="I71" s="6">
        <f t="shared" si="0"/>
        <v>151505716.3179</v>
      </c>
      <c r="J71" s="11"/>
      <c r="K71" s="138"/>
      <c r="L71" s="134"/>
      <c r="M71" s="12">
        <v>9</v>
      </c>
      <c r="N71" s="5" t="s">
        <v>503</v>
      </c>
      <c r="O71" s="5">
        <v>181627407.18349999</v>
      </c>
      <c r="P71" s="5">
        <v>0</v>
      </c>
      <c r="Q71" s="5">
        <v>237360.09270000001</v>
      </c>
      <c r="R71" s="5">
        <v>43814902.861299999</v>
      </c>
      <c r="S71" s="6">
        <f t="shared" si="1"/>
        <v>225679670.13749999</v>
      </c>
    </row>
    <row r="72" spans="1:19" ht="24.95" customHeight="1">
      <c r="A72" s="136"/>
      <c r="B72" s="134"/>
      <c r="C72" s="1">
        <v>25</v>
      </c>
      <c r="D72" s="5" t="s">
        <v>123</v>
      </c>
      <c r="E72" s="5">
        <v>141010024.89019999</v>
      </c>
      <c r="F72" s="5">
        <v>0</v>
      </c>
      <c r="G72" s="5">
        <v>184279.1961</v>
      </c>
      <c r="H72" s="5">
        <v>38121249.803599998</v>
      </c>
      <c r="I72" s="6">
        <f t="shared" si="0"/>
        <v>179315553.88989997</v>
      </c>
      <c r="J72" s="11"/>
      <c r="K72" s="138"/>
      <c r="L72" s="134"/>
      <c r="M72" s="12">
        <v>10</v>
      </c>
      <c r="N72" s="5" t="s">
        <v>504</v>
      </c>
      <c r="O72" s="5">
        <v>126468500.8211</v>
      </c>
      <c r="P72" s="5">
        <v>0</v>
      </c>
      <c r="Q72" s="5">
        <v>165275.58009999999</v>
      </c>
      <c r="R72" s="5">
        <v>32909326.464499999</v>
      </c>
      <c r="S72" s="6">
        <f t="shared" si="1"/>
        <v>159543102.86570001</v>
      </c>
    </row>
    <row r="73" spans="1:19" ht="24.95" customHeight="1">
      <c r="A73" s="136"/>
      <c r="B73" s="134"/>
      <c r="C73" s="1">
        <v>26</v>
      </c>
      <c r="D73" s="5" t="s">
        <v>124</v>
      </c>
      <c r="E73" s="5">
        <v>105039313.4717</v>
      </c>
      <c r="F73" s="5">
        <v>0</v>
      </c>
      <c r="G73" s="5">
        <v>137270.80929999999</v>
      </c>
      <c r="H73" s="5">
        <v>29079961.890099999</v>
      </c>
      <c r="I73" s="6">
        <f t="shared" ref="I73:I136" si="5">E73+F73+G73+H73</f>
        <v>134256546.17109999</v>
      </c>
      <c r="J73" s="11"/>
      <c r="K73" s="138"/>
      <c r="L73" s="134"/>
      <c r="M73" s="12">
        <v>11</v>
      </c>
      <c r="N73" s="5" t="s">
        <v>505</v>
      </c>
      <c r="O73" s="5">
        <v>133583743.24349999</v>
      </c>
      <c r="P73" s="5">
        <v>0</v>
      </c>
      <c r="Q73" s="5">
        <v>174574.147</v>
      </c>
      <c r="R73" s="5">
        <v>35166846.1404</v>
      </c>
      <c r="S73" s="6">
        <f t="shared" ref="S73:S136" si="6">O73+P73+Q73+R73</f>
        <v>168925163.5309</v>
      </c>
    </row>
    <row r="74" spans="1:19" ht="24.95" customHeight="1">
      <c r="A74" s="136"/>
      <c r="B74" s="134"/>
      <c r="C74" s="1">
        <v>27</v>
      </c>
      <c r="D74" s="5" t="s">
        <v>125</v>
      </c>
      <c r="E74" s="5">
        <v>128884095.41850001</v>
      </c>
      <c r="F74" s="5">
        <v>0</v>
      </c>
      <c r="G74" s="5">
        <v>168432.40410000001</v>
      </c>
      <c r="H74" s="5">
        <v>34666010.928900003</v>
      </c>
      <c r="I74" s="6">
        <f t="shared" si="5"/>
        <v>163718538.75150001</v>
      </c>
      <c r="J74" s="11"/>
      <c r="K74" s="138"/>
      <c r="L74" s="134"/>
      <c r="M74" s="12">
        <v>12</v>
      </c>
      <c r="N74" s="5" t="s">
        <v>506</v>
      </c>
      <c r="O74" s="5">
        <v>147371905.014</v>
      </c>
      <c r="P74" s="5">
        <v>0</v>
      </c>
      <c r="Q74" s="5">
        <v>192593.23019999999</v>
      </c>
      <c r="R74" s="5">
        <v>38373058.789899997</v>
      </c>
      <c r="S74" s="6">
        <f t="shared" si="6"/>
        <v>185937557.0341</v>
      </c>
    </row>
    <row r="75" spans="1:19" ht="24.95" customHeight="1">
      <c r="A75" s="136"/>
      <c r="B75" s="134"/>
      <c r="C75" s="1">
        <v>28</v>
      </c>
      <c r="D75" s="5" t="s">
        <v>126</v>
      </c>
      <c r="E75" s="5">
        <v>105076719.2555</v>
      </c>
      <c r="F75" s="5">
        <v>0</v>
      </c>
      <c r="G75" s="5">
        <v>137319.69320000001</v>
      </c>
      <c r="H75" s="5">
        <v>29869378.0535</v>
      </c>
      <c r="I75" s="6">
        <f t="shared" si="5"/>
        <v>135083417.00220001</v>
      </c>
      <c r="J75" s="11"/>
      <c r="K75" s="138"/>
      <c r="L75" s="134"/>
      <c r="M75" s="12">
        <v>13</v>
      </c>
      <c r="N75" s="5" t="s">
        <v>507</v>
      </c>
      <c r="O75" s="5">
        <v>122645615.6904</v>
      </c>
      <c r="P75" s="5">
        <v>0</v>
      </c>
      <c r="Q75" s="5">
        <v>160279.636</v>
      </c>
      <c r="R75" s="5">
        <v>30197227.894499999</v>
      </c>
      <c r="S75" s="6">
        <f t="shared" si="6"/>
        <v>153003123.2209</v>
      </c>
    </row>
    <row r="76" spans="1:19" ht="24.95" customHeight="1">
      <c r="A76" s="136"/>
      <c r="B76" s="134"/>
      <c r="C76" s="1">
        <v>29</v>
      </c>
      <c r="D76" s="5" t="s">
        <v>127</v>
      </c>
      <c r="E76" s="5">
        <v>137036910.623</v>
      </c>
      <c r="F76" s="5">
        <v>0</v>
      </c>
      <c r="G76" s="5">
        <v>179086.92480000001</v>
      </c>
      <c r="H76" s="5">
        <v>34004591.821599998</v>
      </c>
      <c r="I76" s="6">
        <f t="shared" si="5"/>
        <v>171220589.36939999</v>
      </c>
      <c r="J76" s="11"/>
      <c r="K76" s="138"/>
      <c r="L76" s="134"/>
      <c r="M76" s="12">
        <v>14</v>
      </c>
      <c r="N76" s="5" t="s">
        <v>508</v>
      </c>
      <c r="O76" s="5">
        <v>140743859.26640001</v>
      </c>
      <c r="P76" s="5">
        <v>0</v>
      </c>
      <c r="Q76" s="5">
        <v>183931.35709999999</v>
      </c>
      <c r="R76" s="5">
        <v>35438442.260700002</v>
      </c>
      <c r="S76" s="6">
        <f t="shared" si="6"/>
        <v>176366232.88420004</v>
      </c>
    </row>
    <row r="77" spans="1:19" ht="24.95" customHeight="1">
      <c r="A77" s="136"/>
      <c r="B77" s="134"/>
      <c r="C77" s="1">
        <v>30</v>
      </c>
      <c r="D77" s="5" t="s">
        <v>128</v>
      </c>
      <c r="E77" s="5">
        <v>113391297.3611</v>
      </c>
      <c r="F77" s="5">
        <v>0</v>
      </c>
      <c r="G77" s="5">
        <v>148185.614</v>
      </c>
      <c r="H77" s="5">
        <v>30434231.334399998</v>
      </c>
      <c r="I77" s="6">
        <f t="shared" si="5"/>
        <v>143973714.30949998</v>
      </c>
      <c r="J77" s="11"/>
      <c r="K77" s="138"/>
      <c r="L77" s="134"/>
      <c r="M77" s="12">
        <v>15</v>
      </c>
      <c r="N77" s="5" t="s">
        <v>509</v>
      </c>
      <c r="O77" s="5">
        <v>162827318.42739999</v>
      </c>
      <c r="P77" s="5">
        <v>0</v>
      </c>
      <c r="Q77" s="5">
        <v>212791.16399999999</v>
      </c>
      <c r="R77" s="5">
        <v>37035072.9947</v>
      </c>
      <c r="S77" s="6">
        <f t="shared" si="6"/>
        <v>200075182.58609998</v>
      </c>
    </row>
    <row r="78" spans="1:19" ht="24.95" customHeight="1">
      <c r="A78" s="136"/>
      <c r="B78" s="132"/>
      <c r="C78" s="1">
        <v>31</v>
      </c>
      <c r="D78" s="5" t="s">
        <v>129</v>
      </c>
      <c r="E78" s="5">
        <v>171396475.33000001</v>
      </c>
      <c r="F78" s="5">
        <v>0</v>
      </c>
      <c r="G78" s="5">
        <v>223989.78159999999</v>
      </c>
      <c r="H78" s="5">
        <v>48491207.750100002</v>
      </c>
      <c r="I78" s="6">
        <f t="shared" si="5"/>
        <v>220111672.8617</v>
      </c>
      <c r="J78" s="11"/>
      <c r="K78" s="138"/>
      <c r="L78" s="134"/>
      <c r="M78" s="12">
        <v>16</v>
      </c>
      <c r="N78" s="5" t="s">
        <v>510</v>
      </c>
      <c r="O78" s="5">
        <v>130456236.4034</v>
      </c>
      <c r="P78" s="5">
        <v>0</v>
      </c>
      <c r="Q78" s="5">
        <v>170486.95920000001</v>
      </c>
      <c r="R78" s="5">
        <v>33178498.971900001</v>
      </c>
      <c r="S78" s="6">
        <f t="shared" si="6"/>
        <v>163805222.33450001</v>
      </c>
    </row>
    <row r="79" spans="1:19" ht="24.95" customHeight="1">
      <c r="A79" s="1"/>
      <c r="B79" s="122" t="s">
        <v>814</v>
      </c>
      <c r="C79" s="123"/>
      <c r="D79" s="124"/>
      <c r="E79" s="14">
        <f>SUM(E48:E78)</f>
        <v>3878061789.0955</v>
      </c>
      <c r="F79" s="14">
        <f t="shared" ref="F79:I79" si="7">SUM(F48:F78)</f>
        <v>0</v>
      </c>
      <c r="G79" s="14">
        <f t="shared" si="7"/>
        <v>5068051.7881000005</v>
      </c>
      <c r="H79" s="14">
        <f t="shared" si="7"/>
        <v>1073297068.0533999</v>
      </c>
      <c r="I79" s="14">
        <f t="shared" si="7"/>
        <v>4956426908.9369993</v>
      </c>
      <c r="J79" s="11"/>
      <c r="K79" s="138"/>
      <c r="L79" s="134"/>
      <c r="M79" s="12">
        <v>17</v>
      </c>
      <c r="N79" s="5" t="s">
        <v>511</v>
      </c>
      <c r="O79" s="5">
        <v>128560552.7765</v>
      </c>
      <c r="P79" s="5">
        <v>0</v>
      </c>
      <c r="Q79" s="5">
        <v>168009.58180000001</v>
      </c>
      <c r="R79" s="5">
        <v>30540623.5469</v>
      </c>
      <c r="S79" s="6">
        <f t="shared" si="6"/>
        <v>159269185.9052</v>
      </c>
    </row>
    <row r="80" spans="1:19" ht="24.95" customHeight="1">
      <c r="A80" s="136">
        <v>4</v>
      </c>
      <c r="B80" s="131" t="s">
        <v>27</v>
      </c>
      <c r="C80" s="1">
        <v>1</v>
      </c>
      <c r="D80" s="5" t="s">
        <v>130</v>
      </c>
      <c r="E80" s="5">
        <v>192782935.8075</v>
      </c>
      <c r="F80" s="5">
        <v>0</v>
      </c>
      <c r="G80" s="5">
        <v>251938.71470000001</v>
      </c>
      <c r="H80" s="5">
        <v>51495086.253399998</v>
      </c>
      <c r="I80" s="6">
        <f t="shared" si="5"/>
        <v>244529960.77560002</v>
      </c>
      <c r="J80" s="11"/>
      <c r="K80" s="138"/>
      <c r="L80" s="134"/>
      <c r="M80" s="12">
        <v>18</v>
      </c>
      <c r="N80" s="5" t="s">
        <v>512</v>
      </c>
      <c r="O80" s="5">
        <v>133413623.3053</v>
      </c>
      <c r="P80" s="5">
        <v>0</v>
      </c>
      <c r="Q80" s="5">
        <v>174351.82550000001</v>
      </c>
      <c r="R80" s="5">
        <v>33358755.1811</v>
      </c>
      <c r="S80" s="6">
        <f t="shared" si="6"/>
        <v>166946730.31189999</v>
      </c>
    </row>
    <row r="81" spans="1:19" ht="24.95" customHeight="1">
      <c r="A81" s="136"/>
      <c r="B81" s="134"/>
      <c r="C81" s="1">
        <v>2</v>
      </c>
      <c r="D81" s="5" t="s">
        <v>131</v>
      </c>
      <c r="E81" s="5">
        <v>126785030.67550001</v>
      </c>
      <c r="F81" s="5">
        <v>0</v>
      </c>
      <c r="G81" s="5">
        <v>165689.2377</v>
      </c>
      <c r="H81" s="5">
        <v>35072003.619999997</v>
      </c>
      <c r="I81" s="6">
        <f t="shared" si="5"/>
        <v>162022723.5332</v>
      </c>
      <c r="J81" s="11"/>
      <c r="K81" s="138"/>
      <c r="L81" s="134"/>
      <c r="M81" s="12">
        <v>19</v>
      </c>
      <c r="N81" s="5" t="s">
        <v>513</v>
      </c>
      <c r="O81" s="5">
        <v>161412636.2793</v>
      </c>
      <c r="P81" s="5">
        <v>0</v>
      </c>
      <c r="Q81" s="5">
        <v>210942.3842</v>
      </c>
      <c r="R81" s="5">
        <v>35107088.934900001</v>
      </c>
      <c r="S81" s="6">
        <f t="shared" si="6"/>
        <v>196730667.5984</v>
      </c>
    </row>
    <row r="82" spans="1:19" ht="24.95" customHeight="1">
      <c r="A82" s="136"/>
      <c r="B82" s="134"/>
      <c r="C82" s="1">
        <v>3</v>
      </c>
      <c r="D82" s="5" t="s">
        <v>132</v>
      </c>
      <c r="E82" s="5">
        <v>130425942.76989999</v>
      </c>
      <c r="F82" s="5">
        <v>0</v>
      </c>
      <c r="G82" s="5">
        <v>170447.37</v>
      </c>
      <c r="H82" s="5">
        <v>36138771.984399997</v>
      </c>
      <c r="I82" s="6">
        <f t="shared" si="5"/>
        <v>166735162.1243</v>
      </c>
      <c r="J82" s="11"/>
      <c r="K82" s="138"/>
      <c r="L82" s="134"/>
      <c r="M82" s="12">
        <v>20</v>
      </c>
      <c r="N82" s="5" t="s">
        <v>514</v>
      </c>
      <c r="O82" s="5">
        <v>124034451.8531</v>
      </c>
      <c r="P82" s="5">
        <v>0</v>
      </c>
      <c r="Q82" s="5">
        <v>162094.63889999999</v>
      </c>
      <c r="R82" s="5">
        <v>31285884.512800001</v>
      </c>
      <c r="S82" s="6">
        <f t="shared" si="6"/>
        <v>155482431.00479999</v>
      </c>
    </row>
    <row r="83" spans="1:19" ht="24.95" customHeight="1">
      <c r="A83" s="136"/>
      <c r="B83" s="134"/>
      <c r="C83" s="1">
        <v>4</v>
      </c>
      <c r="D83" s="5" t="s">
        <v>133</v>
      </c>
      <c r="E83" s="5">
        <v>157645196.20050001</v>
      </c>
      <c r="F83" s="5">
        <v>0</v>
      </c>
      <c r="G83" s="5">
        <v>206018.89859999999</v>
      </c>
      <c r="H83" s="5">
        <v>45044489.051399998</v>
      </c>
      <c r="I83" s="6">
        <f t="shared" si="5"/>
        <v>202895704.15050003</v>
      </c>
      <c r="J83" s="11"/>
      <c r="K83" s="139"/>
      <c r="L83" s="132"/>
      <c r="M83" s="12">
        <v>21</v>
      </c>
      <c r="N83" s="5" t="s">
        <v>515</v>
      </c>
      <c r="O83" s="5">
        <v>148152686.50549999</v>
      </c>
      <c r="P83" s="5">
        <v>0</v>
      </c>
      <c r="Q83" s="5">
        <v>193613.59580000001</v>
      </c>
      <c r="R83" s="5">
        <v>36267166.395800002</v>
      </c>
      <c r="S83" s="6">
        <f t="shared" si="6"/>
        <v>184613466.4971</v>
      </c>
    </row>
    <row r="84" spans="1:19" ht="24.95" customHeight="1">
      <c r="A84" s="136"/>
      <c r="B84" s="134"/>
      <c r="C84" s="1">
        <v>5</v>
      </c>
      <c r="D84" s="5" t="s">
        <v>134</v>
      </c>
      <c r="E84" s="5">
        <v>119726397.7429</v>
      </c>
      <c r="F84" s="5">
        <v>0</v>
      </c>
      <c r="G84" s="5">
        <v>156464.65090000001</v>
      </c>
      <c r="H84" s="5">
        <v>31987728.9945</v>
      </c>
      <c r="I84" s="6">
        <f t="shared" si="5"/>
        <v>151870591.3883</v>
      </c>
      <c r="J84" s="11"/>
      <c r="K84" s="18"/>
      <c r="L84" s="122" t="s">
        <v>832</v>
      </c>
      <c r="M84" s="123"/>
      <c r="N84" s="124"/>
      <c r="O84" s="14">
        <f>SUM(O63:O83)</f>
        <v>3053728490.7870002</v>
      </c>
      <c r="P84" s="14">
        <f t="shared" ref="P84:S84" si="8">SUM(P63:P83)</f>
        <v>0</v>
      </c>
      <c r="Q84" s="14">
        <f t="shared" si="8"/>
        <v>3990770.3848000001</v>
      </c>
      <c r="R84" s="14">
        <f t="shared" si="8"/>
        <v>743595552.4325</v>
      </c>
      <c r="S84" s="14">
        <f t="shared" si="8"/>
        <v>3801314813.6043005</v>
      </c>
    </row>
    <row r="85" spans="1:19" ht="24.95" customHeight="1">
      <c r="A85" s="136"/>
      <c r="B85" s="134"/>
      <c r="C85" s="1">
        <v>6</v>
      </c>
      <c r="D85" s="5" t="s">
        <v>135</v>
      </c>
      <c r="E85" s="5">
        <v>137831781.37290001</v>
      </c>
      <c r="F85" s="5">
        <v>0</v>
      </c>
      <c r="G85" s="5">
        <v>180125.70300000001</v>
      </c>
      <c r="H85" s="5">
        <v>37777210.040899999</v>
      </c>
      <c r="I85" s="6">
        <f t="shared" si="5"/>
        <v>175789117.11680001</v>
      </c>
      <c r="J85" s="11"/>
      <c r="K85" s="137">
        <v>22</v>
      </c>
      <c r="L85" s="131" t="s">
        <v>45</v>
      </c>
      <c r="M85" s="12">
        <v>1</v>
      </c>
      <c r="N85" s="5" t="s">
        <v>516</v>
      </c>
      <c r="O85" s="5">
        <v>158248337.24579999</v>
      </c>
      <c r="P85" s="5">
        <v>-4284409.3099999996</v>
      </c>
      <c r="Q85" s="5">
        <v>206807.1145</v>
      </c>
      <c r="R85" s="5">
        <v>38330809.589299999</v>
      </c>
      <c r="S85" s="6">
        <f t="shared" si="6"/>
        <v>192501544.63959998</v>
      </c>
    </row>
    <row r="86" spans="1:19" ht="24.95" customHeight="1">
      <c r="A86" s="136"/>
      <c r="B86" s="134"/>
      <c r="C86" s="1">
        <v>7</v>
      </c>
      <c r="D86" s="5" t="s">
        <v>136</v>
      </c>
      <c r="E86" s="5">
        <v>127738968.18889999</v>
      </c>
      <c r="F86" s="5">
        <v>0</v>
      </c>
      <c r="G86" s="5">
        <v>166935.89259999999</v>
      </c>
      <c r="H86" s="5">
        <v>35456676.4296</v>
      </c>
      <c r="I86" s="6">
        <f t="shared" si="5"/>
        <v>163362580.51109999</v>
      </c>
      <c r="J86" s="11"/>
      <c r="K86" s="138"/>
      <c r="L86" s="134"/>
      <c r="M86" s="12">
        <v>2</v>
      </c>
      <c r="N86" s="5" t="s">
        <v>517</v>
      </c>
      <c r="O86" s="5">
        <v>139927241.2933</v>
      </c>
      <c r="P86" s="5">
        <v>-4284409.3099999996</v>
      </c>
      <c r="Q86" s="5">
        <v>182864.15839999999</v>
      </c>
      <c r="R86" s="5">
        <v>32281396.059700001</v>
      </c>
      <c r="S86" s="6">
        <f t="shared" si="6"/>
        <v>168107092.20140001</v>
      </c>
    </row>
    <row r="87" spans="1:19" ht="24.95" customHeight="1">
      <c r="A87" s="136"/>
      <c r="B87" s="134"/>
      <c r="C87" s="1">
        <v>8</v>
      </c>
      <c r="D87" s="5" t="s">
        <v>137</v>
      </c>
      <c r="E87" s="5">
        <v>114214509.58589999</v>
      </c>
      <c r="F87" s="5">
        <v>0</v>
      </c>
      <c r="G87" s="5">
        <v>149261.43030000001</v>
      </c>
      <c r="H87" s="5">
        <v>30758805.7797</v>
      </c>
      <c r="I87" s="6">
        <f t="shared" si="5"/>
        <v>145122576.79589999</v>
      </c>
      <c r="J87" s="11"/>
      <c r="K87" s="138"/>
      <c r="L87" s="134"/>
      <c r="M87" s="12">
        <v>3</v>
      </c>
      <c r="N87" s="5" t="s">
        <v>518</v>
      </c>
      <c r="O87" s="5">
        <v>176594959.6532</v>
      </c>
      <c r="P87" s="5">
        <v>-4284409.3099999996</v>
      </c>
      <c r="Q87" s="5">
        <v>230783.42989999999</v>
      </c>
      <c r="R87" s="5">
        <v>43265815.613600001</v>
      </c>
      <c r="S87" s="6">
        <f t="shared" si="6"/>
        <v>215807149.38669997</v>
      </c>
    </row>
    <row r="88" spans="1:19" ht="24.95" customHeight="1">
      <c r="A88" s="136"/>
      <c r="B88" s="134"/>
      <c r="C88" s="1">
        <v>9</v>
      </c>
      <c r="D88" s="5" t="s">
        <v>138</v>
      </c>
      <c r="E88" s="5">
        <v>126856622.77770001</v>
      </c>
      <c r="F88" s="5">
        <v>0</v>
      </c>
      <c r="G88" s="5">
        <v>165782.79790000001</v>
      </c>
      <c r="H88" s="5">
        <v>35443119.344899997</v>
      </c>
      <c r="I88" s="6">
        <f t="shared" si="5"/>
        <v>162465524.92050001</v>
      </c>
      <c r="J88" s="11"/>
      <c r="K88" s="138"/>
      <c r="L88" s="134"/>
      <c r="M88" s="12">
        <v>4</v>
      </c>
      <c r="N88" s="5" t="s">
        <v>519</v>
      </c>
      <c r="O88" s="5">
        <v>139826080.41749999</v>
      </c>
      <c r="P88" s="5">
        <v>-4284409.3099999996</v>
      </c>
      <c r="Q88" s="5">
        <v>182731.95619999999</v>
      </c>
      <c r="R88" s="5">
        <v>33619836.282200001</v>
      </c>
      <c r="S88" s="6">
        <f t="shared" si="6"/>
        <v>169344239.3459</v>
      </c>
    </row>
    <row r="89" spans="1:19" ht="24.95" customHeight="1">
      <c r="A89" s="136"/>
      <c r="B89" s="134"/>
      <c r="C89" s="1">
        <v>10</v>
      </c>
      <c r="D89" s="5" t="s">
        <v>139</v>
      </c>
      <c r="E89" s="5">
        <v>200691750.21810001</v>
      </c>
      <c r="F89" s="5">
        <v>0</v>
      </c>
      <c r="G89" s="5">
        <v>262274.36249999999</v>
      </c>
      <c r="H89" s="5">
        <v>56085636.294699997</v>
      </c>
      <c r="I89" s="6">
        <f t="shared" si="5"/>
        <v>257039660.87530002</v>
      </c>
      <c r="J89" s="11"/>
      <c r="K89" s="138"/>
      <c r="L89" s="134"/>
      <c r="M89" s="12">
        <v>5</v>
      </c>
      <c r="N89" s="5" t="s">
        <v>520</v>
      </c>
      <c r="O89" s="5">
        <v>191185683.07319999</v>
      </c>
      <c r="P89" s="5">
        <v>-4284409.3099999996</v>
      </c>
      <c r="Q89" s="5">
        <v>249851.34220000001</v>
      </c>
      <c r="R89" s="5">
        <v>42732545.0383</v>
      </c>
      <c r="S89" s="6">
        <f t="shared" si="6"/>
        <v>229883670.1437</v>
      </c>
    </row>
    <row r="90" spans="1:19" ht="24.95" customHeight="1">
      <c r="A90" s="136"/>
      <c r="B90" s="134"/>
      <c r="C90" s="1">
        <v>11</v>
      </c>
      <c r="D90" s="5" t="s">
        <v>140</v>
      </c>
      <c r="E90" s="5">
        <v>139481008.76359999</v>
      </c>
      <c r="F90" s="5">
        <v>0</v>
      </c>
      <c r="G90" s="5">
        <v>182280.9987</v>
      </c>
      <c r="H90" s="5">
        <v>39188510.126100004</v>
      </c>
      <c r="I90" s="6">
        <f t="shared" si="5"/>
        <v>178851799.88839999</v>
      </c>
      <c r="J90" s="11"/>
      <c r="K90" s="138"/>
      <c r="L90" s="134"/>
      <c r="M90" s="12">
        <v>6</v>
      </c>
      <c r="N90" s="5" t="s">
        <v>521</v>
      </c>
      <c r="O90" s="5">
        <v>148648267.79910001</v>
      </c>
      <c r="P90" s="5">
        <v>-4284409.3099999996</v>
      </c>
      <c r="Q90" s="5">
        <v>194261.24710000001</v>
      </c>
      <c r="R90" s="5">
        <v>32721281.8006</v>
      </c>
      <c r="S90" s="6">
        <f t="shared" si="6"/>
        <v>177279401.5368</v>
      </c>
    </row>
    <row r="91" spans="1:19" ht="24.95" customHeight="1">
      <c r="A91" s="136"/>
      <c r="B91" s="134"/>
      <c r="C91" s="1">
        <v>12</v>
      </c>
      <c r="D91" s="5" t="s">
        <v>141</v>
      </c>
      <c r="E91" s="5">
        <v>170529537.26879999</v>
      </c>
      <c r="F91" s="5">
        <v>0</v>
      </c>
      <c r="G91" s="5">
        <v>222856.82209999999</v>
      </c>
      <c r="H91" s="5">
        <v>46343848.516000003</v>
      </c>
      <c r="I91" s="6">
        <f t="shared" si="5"/>
        <v>217096242.60690001</v>
      </c>
      <c r="J91" s="11"/>
      <c r="K91" s="138"/>
      <c r="L91" s="134"/>
      <c r="M91" s="12">
        <v>7</v>
      </c>
      <c r="N91" s="5" t="s">
        <v>522</v>
      </c>
      <c r="O91" s="5">
        <v>124729396.4762</v>
      </c>
      <c r="P91" s="5">
        <v>-4284409.3099999996</v>
      </c>
      <c r="Q91" s="5">
        <v>163002.8285</v>
      </c>
      <c r="R91" s="5">
        <v>29062080.752999999</v>
      </c>
      <c r="S91" s="6">
        <f t="shared" si="6"/>
        <v>149670070.74770001</v>
      </c>
    </row>
    <row r="92" spans="1:19" ht="24.95" customHeight="1">
      <c r="A92" s="136"/>
      <c r="B92" s="134"/>
      <c r="C92" s="1">
        <v>13</v>
      </c>
      <c r="D92" s="5" t="s">
        <v>142</v>
      </c>
      <c r="E92" s="5">
        <v>125295683.3647</v>
      </c>
      <c r="F92" s="5">
        <v>0</v>
      </c>
      <c r="G92" s="5">
        <v>163742.88149999999</v>
      </c>
      <c r="H92" s="5">
        <v>34703462.983800001</v>
      </c>
      <c r="I92" s="6">
        <f t="shared" si="5"/>
        <v>160162889.23000002</v>
      </c>
      <c r="J92" s="11"/>
      <c r="K92" s="138"/>
      <c r="L92" s="134"/>
      <c r="M92" s="12">
        <v>8</v>
      </c>
      <c r="N92" s="5" t="s">
        <v>523</v>
      </c>
      <c r="O92" s="5">
        <v>146158112.11849999</v>
      </c>
      <c r="P92" s="5">
        <v>-4284409.3099999996</v>
      </c>
      <c r="Q92" s="5">
        <v>191006.9828</v>
      </c>
      <c r="R92" s="5">
        <v>34227784.43</v>
      </c>
      <c r="S92" s="6">
        <f t="shared" si="6"/>
        <v>176292494.22130001</v>
      </c>
    </row>
    <row r="93" spans="1:19" ht="24.95" customHeight="1">
      <c r="A93" s="136"/>
      <c r="B93" s="134"/>
      <c r="C93" s="1">
        <v>14</v>
      </c>
      <c r="D93" s="5" t="s">
        <v>143</v>
      </c>
      <c r="E93" s="5">
        <v>124231415.618</v>
      </c>
      <c r="F93" s="5">
        <v>0</v>
      </c>
      <c r="G93" s="5">
        <v>162352.04139999999</v>
      </c>
      <c r="H93" s="5">
        <v>35392980.853100002</v>
      </c>
      <c r="I93" s="6">
        <f t="shared" si="5"/>
        <v>159786748.51249999</v>
      </c>
      <c r="J93" s="11"/>
      <c r="K93" s="138"/>
      <c r="L93" s="134"/>
      <c r="M93" s="12">
        <v>9</v>
      </c>
      <c r="N93" s="5" t="s">
        <v>524</v>
      </c>
      <c r="O93" s="5">
        <v>143337828.0765</v>
      </c>
      <c r="P93" s="5">
        <v>-4284409.3099999996</v>
      </c>
      <c r="Q93" s="5">
        <v>187321.28969999999</v>
      </c>
      <c r="R93" s="5">
        <v>32100230.9956</v>
      </c>
      <c r="S93" s="6">
        <f t="shared" si="6"/>
        <v>171340971.05180001</v>
      </c>
    </row>
    <row r="94" spans="1:19" ht="24.95" customHeight="1">
      <c r="A94" s="136"/>
      <c r="B94" s="134"/>
      <c r="C94" s="1">
        <v>15</v>
      </c>
      <c r="D94" s="5" t="s">
        <v>144</v>
      </c>
      <c r="E94" s="5">
        <v>149104901.8346</v>
      </c>
      <c r="F94" s="5">
        <v>0</v>
      </c>
      <c r="G94" s="5">
        <v>194858.0001</v>
      </c>
      <c r="H94" s="5">
        <v>41155802.157600001</v>
      </c>
      <c r="I94" s="6">
        <f t="shared" si="5"/>
        <v>190455561.99229997</v>
      </c>
      <c r="J94" s="11"/>
      <c r="K94" s="138"/>
      <c r="L94" s="134"/>
      <c r="M94" s="12">
        <v>10</v>
      </c>
      <c r="N94" s="5" t="s">
        <v>525</v>
      </c>
      <c r="O94" s="5">
        <v>151540604.3856</v>
      </c>
      <c r="P94" s="5">
        <v>-4284409.3099999996</v>
      </c>
      <c r="Q94" s="5">
        <v>198041.10219999999</v>
      </c>
      <c r="R94" s="5">
        <v>34032835.067500003</v>
      </c>
      <c r="S94" s="6">
        <f t="shared" si="6"/>
        <v>181487071.24529999</v>
      </c>
    </row>
    <row r="95" spans="1:19" ht="24.95" customHeight="1">
      <c r="A95" s="136"/>
      <c r="B95" s="134"/>
      <c r="C95" s="1">
        <v>16</v>
      </c>
      <c r="D95" s="5" t="s">
        <v>145</v>
      </c>
      <c r="E95" s="5">
        <v>142473952.9774</v>
      </c>
      <c r="F95" s="5">
        <v>0</v>
      </c>
      <c r="G95" s="5">
        <v>186192.33300000001</v>
      </c>
      <c r="H95" s="5">
        <v>40263685.397699997</v>
      </c>
      <c r="I95" s="6">
        <f t="shared" si="5"/>
        <v>182923830.70810002</v>
      </c>
      <c r="J95" s="11"/>
      <c r="K95" s="138"/>
      <c r="L95" s="134"/>
      <c r="M95" s="12">
        <v>11</v>
      </c>
      <c r="N95" s="5" t="s">
        <v>45</v>
      </c>
      <c r="O95" s="5">
        <v>133399469.9233</v>
      </c>
      <c r="P95" s="5">
        <v>-4284409.3099999996</v>
      </c>
      <c r="Q95" s="5">
        <v>174333.3291</v>
      </c>
      <c r="R95" s="5">
        <v>31795082.984299999</v>
      </c>
      <c r="S95" s="6">
        <f t="shared" si="6"/>
        <v>161084476.9267</v>
      </c>
    </row>
    <row r="96" spans="1:19" ht="24.95" customHeight="1">
      <c r="A96" s="136"/>
      <c r="B96" s="134"/>
      <c r="C96" s="1">
        <v>17</v>
      </c>
      <c r="D96" s="5" t="s">
        <v>146</v>
      </c>
      <c r="E96" s="5">
        <v>119353819.08939999</v>
      </c>
      <c r="F96" s="5">
        <v>0</v>
      </c>
      <c r="G96" s="5">
        <v>155977.74590000001</v>
      </c>
      <c r="H96" s="5">
        <v>32921880.290600002</v>
      </c>
      <c r="I96" s="6">
        <f t="shared" si="5"/>
        <v>152431677.1259</v>
      </c>
      <c r="J96" s="11"/>
      <c r="K96" s="138"/>
      <c r="L96" s="134"/>
      <c r="M96" s="12">
        <v>12</v>
      </c>
      <c r="N96" s="5" t="s">
        <v>526</v>
      </c>
      <c r="O96" s="5">
        <v>170312074.41080001</v>
      </c>
      <c r="P96" s="5">
        <v>-4284409.3099999996</v>
      </c>
      <c r="Q96" s="5">
        <v>222572.63039999999</v>
      </c>
      <c r="R96" s="5">
        <v>37805718.707500003</v>
      </c>
      <c r="S96" s="6">
        <f t="shared" si="6"/>
        <v>204055956.43870002</v>
      </c>
    </row>
    <row r="97" spans="1:19" ht="24.95" customHeight="1">
      <c r="A97" s="136"/>
      <c r="B97" s="134"/>
      <c r="C97" s="1">
        <v>18</v>
      </c>
      <c r="D97" s="5" t="s">
        <v>147</v>
      </c>
      <c r="E97" s="5">
        <v>123672294.434</v>
      </c>
      <c r="F97" s="5">
        <v>0</v>
      </c>
      <c r="G97" s="5">
        <v>161621.3529</v>
      </c>
      <c r="H97" s="5">
        <v>33809528.514200002</v>
      </c>
      <c r="I97" s="6">
        <f t="shared" si="5"/>
        <v>157643444.30110002</v>
      </c>
      <c r="J97" s="11"/>
      <c r="K97" s="138"/>
      <c r="L97" s="134"/>
      <c r="M97" s="12">
        <v>13</v>
      </c>
      <c r="N97" s="5" t="s">
        <v>527</v>
      </c>
      <c r="O97" s="5">
        <v>112416133.59540001</v>
      </c>
      <c r="P97" s="5">
        <v>-4284409.3099999996</v>
      </c>
      <c r="Q97" s="5">
        <v>146911.21950000001</v>
      </c>
      <c r="R97" s="5">
        <v>26352330.057999998</v>
      </c>
      <c r="S97" s="6">
        <f t="shared" si="6"/>
        <v>134630965.56290001</v>
      </c>
    </row>
    <row r="98" spans="1:19" ht="24.95" customHeight="1">
      <c r="A98" s="136"/>
      <c r="B98" s="134"/>
      <c r="C98" s="1">
        <v>19</v>
      </c>
      <c r="D98" s="5" t="s">
        <v>148</v>
      </c>
      <c r="E98" s="5">
        <v>133555577.17550001</v>
      </c>
      <c r="F98" s="5">
        <v>0</v>
      </c>
      <c r="G98" s="5">
        <v>174537.33809999999</v>
      </c>
      <c r="H98" s="5">
        <v>36516628.382600002</v>
      </c>
      <c r="I98" s="6">
        <f t="shared" si="5"/>
        <v>170246742.8962</v>
      </c>
      <c r="J98" s="11"/>
      <c r="K98" s="138"/>
      <c r="L98" s="134"/>
      <c r="M98" s="12">
        <v>14</v>
      </c>
      <c r="N98" s="5" t="s">
        <v>528</v>
      </c>
      <c r="O98" s="5">
        <v>163436178.88069999</v>
      </c>
      <c r="P98" s="5">
        <v>-4284409.3099999996</v>
      </c>
      <c r="Q98" s="5">
        <v>213586.85440000001</v>
      </c>
      <c r="R98" s="5">
        <v>37571537.111299999</v>
      </c>
      <c r="S98" s="6">
        <f t="shared" si="6"/>
        <v>196936893.53639999</v>
      </c>
    </row>
    <row r="99" spans="1:19" ht="24.95" customHeight="1">
      <c r="A99" s="136"/>
      <c r="B99" s="134"/>
      <c r="C99" s="1">
        <v>20</v>
      </c>
      <c r="D99" s="5" t="s">
        <v>149</v>
      </c>
      <c r="E99" s="5">
        <v>135154867.17840001</v>
      </c>
      <c r="F99" s="5">
        <v>0</v>
      </c>
      <c r="G99" s="5">
        <v>176627.37299999999</v>
      </c>
      <c r="H99" s="5">
        <v>37637019.182300001</v>
      </c>
      <c r="I99" s="6">
        <f t="shared" si="5"/>
        <v>172968513.73370001</v>
      </c>
      <c r="J99" s="11"/>
      <c r="K99" s="138"/>
      <c r="L99" s="134"/>
      <c r="M99" s="12">
        <v>15</v>
      </c>
      <c r="N99" s="5" t="s">
        <v>529</v>
      </c>
      <c r="O99" s="5">
        <v>109136203.3294</v>
      </c>
      <c r="P99" s="5">
        <v>-4284409.3099999996</v>
      </c>
      <c r="Q99" s="5">
        <v>142624.837</v>
      </c>
      <c r="R99" s="5">
        <v>26017947.2161</v>
      </c>
      <c r="S99" s="6">
        <f t="shared" si="6"/>
        <v>131012366.07249999</v>
      </c>
    </row>
    <row r="100" spans="1:19" ht="24.95" customHeight="1">
      <c r="A100" s="136"/>
      <c r="B100" s="132"/>
      <c r="C100" s="1">
        <v>21</v>
      </c>
      <c r="D100" s="5" t="s">
        <v>150</v>
      </c>
      <c r="E100" s="5">
        <v>129768575.4091</v>
      </c>
      <c r="F100" s="5">
        <v>0</v>
      </c>
      <c r="G100" s="5">
        <v>169588.28829999999</v>
      </c>
      <c r="H100" s="5">
        <v>36185199.318899997</v>
      </c>
      <c r="I100" s="6">
        <f t="shared" si="5"/>
        <v>166123363.01629999</v>
      </c>
      <c r="J100" s="11"/>
      <c r="K100" s="138"/>
      <c r="L100" s="134"/>
      <c r="M100" s="12">
        <v>16</v>
      </c>
      <c r="N100" s="5" t="s">
        <v>530</v>
      </c>
      <c r="O100" s="5">
        <v>158222622.43270001</v>
      </c>
      <c r="P100" s="5">
        <v>-4284409.3099999996</v>
      </c>
      <c r="Q100" s="5">
        <v>206773.5091</v>
      </c>
      <c r="R100" s="5">
        <v>38164564.892099999</v>
      </c>
      <c r="S100" s="6">
        <f t="shared" si="6"/>
        <v>192309551.5239</v>
      </c>
    </row>
    <row r="101" spans="1:19" ht="24.95" customHeight="1">
      <c r="A101" s="1"/>
      <c r="B101" s="122" t="s">
        <v>815</v>
      </c>
      <c r="C101" s="123"/>
      <c r="D101" s="124"/>
      <c r="E101" s="14">
        <f>SUM(E80:E100)</f>
        <v>2927320768.4533</v>
      </c>
      <c r="F101" s="14">
        <f t="shared" ref="F101:I101" si="9">SUM(F80:F100)</f>
        <v>0</v>
      </c>
      <c r="G101" s="14">
        <f t="shared" si="9"/>
        <v>3825574.2332000001</v>
      </c>
      <c r="H101" s="14">
        <f t="shared" si="9"/>
        <v>809378073.51639974</v>
      </c>
      <c r="I101" s="14">
        <f t="shared" si="9"/>
        <v>3740524416.2028999</v>
      </c>
      <c r="J101" s="11"/>
      <c r="K101" s="138"/>
      <c r="L101" s="134"/>
      <c r="M101" s="12">
        <v>17</v>
      </c>
      <c r="N101" s="5" t="s">
        <v>531</v>
      </c>
      <c r="O101" s="5">
        <v>197883023.71360001</v>
      </c>
      <c r="P101" s="5">
        <v>-4284409.3099999996</v>
      </c>
      <c r="Q101" s="5">
        <v>258603.77340000001</v>
      </c>
      <c r="R101" s="5">
        <v>47272880.849799998</v>
      </c>
      <c r="S101" s="6">
        <f t="shared" si="6"/>
        <v>241130099.02680001</v>
      </c>
    </row>
    <row r="102" spans="1:19" ht="24.95" customHeight="1">
      <c r="A102" s="136">
        <v>5</v>
      </c>
      <c r="B102" s="131" t="s">
        <v>28</v>
      </c>
      <c r="C102" s="1">
        <v>1</v>
      </c>
      <c r="D102" s="5" t="s">
        <v>151</v>
      </c>
      <c r="E102" s="5">
        <v>218803847.42340001</v>
      </c>
      <c r="F102" s="5">
        <v>0</v>
      </c>
      <c r="G102" s="5">
        <v>285944.18819999998</v>
      </c>
      <c r="H102" s="5">
        <v>47942416.233499996</v>
      </c>
      <c r="I102" s="6">
        <f t="shared" si="5"/>
        <v>267032207.84510002</v>
      </c>
      <c r="J102" s="11"/>
      <c r="K102" s="138"/>
      <c r="L102" s="134"/>
      <c r="M102" s="12">
        <v>18</v>
      </c>
      <c r="N102" s="5" t="s">
        <v>532</v>
      </c>
      <c r="O102" s="5">
        <v>149476187.49360001</v>
      </c>
      <c r="P102" s="5">
        <v>-4284409.3099999996</v>
      </c>
      <c r="Q102" s="5">
        <v>195343.21539999999</v>
      </c>
      <c r="R102" s="5">
        <v>35146636.669699997</v>
      </c>
      <c r="S102" s="6">
        <f t="shared" si="6"/>
        <v>180533758.06870002</v>
      </c>
    </row>
    <row r="103" spans="1:19" ht="24.95" customHeight="1">
      <c r="A103" s="136"/>
      <c r="B103" s="134"/>
      <c r="C103" s="1">
        <v>2</v>
      </c>
      <c r="D103" s="5" t="s">
        <v>28</v>
      </c>
      <c r="E103" s="5">
        <v>264228690.48590001</v>
      </c>
      <c r="F103" s="5">
        <v>0</v>
      </c>
      <c r="G103" s="5">
        <v>345307.72330000001</v>
      </c>
      <c r="H103" s="5">
        <v>60392667.162900001</v>
      </c>
      <c r="I103" s="6">
        <f t="shared" si="5"/>
        <v>324966665.3721</v>
      </c>
      <c r="J103" s="11"/>
      <c r="K103" s="138"/>
      <c r="L103" s="134"/>
      <c r="M103" s="12">
        <v>19</v>
      </c>
      <c r="N103" s="5" t="s">
        <v>533</v>
      </c>
      <c r="O103" s="5">
        <v>141530921.85010001</v>
      </c>
      <c r="P103" s="5">
        <v>-4284409.3099999996</v>
      </c>
      <c r="Q103" s="5">
        <v>184959.93119999999</v>
      </c>
      <c r="R103" s="5">
        <v>31227200.1873</v>
      </c>
      <c r="S103" s="6">
        <f t="shared" si="6"/>
        <v>168658672.6586</v>
      </c>
    </row>
    <row r="104" spans="1:19" ht="24.95" customHeight="1">
      <c r="A104" s="136"/>
      <c r="B104" s="134"/>
      <c r="C104" s="1">
        <v>3</v>
      </c>
      <c r="D104" s="5" t="s">
        <v>152</v>
      </c>
      <c r="E104" s="5">
        <v>115559484.14470001</v>
      </c>
      <c r="F104" s="5">
        <v>0</v>
      </c>
      <c r="G104" s="5">
        <v>151019.1127</v>
      </c>
      <c r="H104" s="5">
        <v>29370800.766600002</v>
      </c>
      <c r="I104" s="6">
        <f t="shared" si="5"/>
        <v>145081304.02400002</v>
      </c>
      <c r="J104" s="11"/>
      <c r="K104" s="138"/>
      <c r="L104" s="134"/>
      <c r="M104" s="12">
        <v>20</v>
      </c>
      <c r="N104" s="5" t="s">
        <v>534</v>
      </c>
      <c r="O104" s="5">
        <v>151755365.80509999</v>
      </c>
      <c r="P104" s="5">
        <v>-4284409.3099999996</v>
      </c>
      <c r="Q104" s="5">
        <v>198321.7635</v>
      </c>
      <c r="R104" s="5">
        <v>34303749.546700001</v>
      </c>
      <c r="S104" s="6">
        <f t="shared" si="6"/>
        <v>181973027.8053</v>
      </c>
    </row>
    <row r="105" spans="1:19" ht="24.95" customHeight="1">
      <c r="A105" s="136"/>
      <c r="B105" s="134"/>
      <c r="C105" s="1">
        <v>4</v>
      </c>
      <c r="D105" s="5" t="s">
        <v>153</v>
      </c>
      <c r="E105" s="5">
        <v>136572429.41069999</v>
      </c>
      <c r="F105" s="5">
        <v>0</v>
      </c>
      <c r="G105" s="5">
        <v>178479.9167</v>
      </c>
      <c r="H105" s="5">
        <v>34423049.064800002</v>
      </c>
      <c r="I105" s="6">
        <f t="shared" si="5"/>
        <v>171173958.39219999</v>
      </c>
      <c r="J105" s="11"/>
      <c r="K105" s="139"/>
      <c r="L105" s="132"/>
      <c r="M105" s="12">
        <v>21</v>
      </c>
      <c r="N105" s="5" t="s">
        <v>535</v>
      </c>
      <c r="O105" s="5">
        <v>148487384.3312</v>
      </c>
      <c r="P105" s="5">
        <v>-4284409.3099999996</v>
      </c>
      <c r="Q105" s="5">
        <v>194050.99619999999</v>
      </c>
      <c r="R105" s="5">
        <v>33631727.133000001</v>
      </c>
      <c r="S105" s="6">
        <f t="shared" si="6"/>
        <v>178028753.15039998</v>
      </c>
    </row>
    <row r="106" spans="1:19" ht="24.95" customHeight="1">
      <c r="A106" s="136"/>
      <c r="B106" s="134"/>
      <c r="C106" s="1">
        <v>5</v>
      </c>
      <c r="D106" s="5" t="s">
        <v>154</v>
      </c>
      <c r="E106" s="5">
        <v>173247751.15939999</v>
      </c>
      <c r="F106" s="5">
        <v>0</v>
      </c>
      <c r="G106" s="5">
        <v>226409.12469999999</v>
      </c>
      <c r="H106" s="5">
        <v>42047962.453500003</v>
      </c>
      <c r="I106" s="6">
        <f t="shared" si="5"/>
        <v>215522122.7376</v>
      </c>
      <c r="J106" s="11"/>
      <c r="K106" s="18"/>
      <c r="L106" s="122" t="s">
        <v>833</v>
      </c>
      <c r="M106" s="123"/>
      <c r="N106" s="124"/>
      <c r="O106" s="14">
        <f>SUM(O85:O105)</f>
        <v>3156252076.3048005</v>
      </c>
      <c r="P106" s="14">
        <f t="shared" ref="P106:S106" si="10">SUM(P85:P105)</f>
        <v>-89972595.51000002</v>
      </c>
      <c r="Q106" s="14">
        <f t="shared" si="10"/>
        <v>4124753.5107000005</v>
      </c>
      <c r="R106" s="14">
        <f t="shared" si="10"/>
        <v>731663990.98559988</v>
      </c>
      <c r="S106" s="14">
        <f t="shared" si="10"/>
        <v>3802068225.2911005</v>
      </c>
    </row>
    <row r="107" spans="1:19" ht="24.95" customHeight="1">
      <c r="A107" s="136"/>
      <c r="B107" s="134"/>
      <c r="C107" s="1">
        <v>6</v>
      </c>
      <c r="D107" s="5" t="s">
        <v>155</v>
      </c>
      <c r="E107" s="5">
        <v>114722020.88779999</v>
      </c>
      <c r="F107" s="5">
        <v>0</v>
      </c>
      <c r="G107" s="5">
        <v>149924.67240000001</v>
      </c>
      <c r="H107" s="5">
        <v>29804627.475200001</v>
      </c>
      <c r="I107" s="6">
        <f t="shared" si="5"/>
        <v>144676573.0354</v>
      </c>
      <c r="J107" s="11"/>
      <c r="K107" s="137">
        <v>23</v>
      </c>
      <c r="L107" s="131" t="s">
        <v>46</v>
      </c>
      <c r="M107" s="12">
        <v>1</v>
      </c>
      <c r="N107" s="5" t="s">
        <v>536</v>
      </c>
      <c r="O107" s="5">
        <v>128241501.48989999</v>
      </c>
      <c r="P107" s="5">
        <v>0</v>
      </c>
      <c r="Q107" s="5">
        <v>167592.62909999999</v>
      </c>
      <c r="R107" s="5">
        <v>34055066.402800001</v>
      </c>
      <c r="S107" s="6">
        <f t="shared" si="6"/>
        <v>162464160.52179998</v>
      </c>
    </row>
    <row r="108" spans="1:19" ht="24.95" customHeight="1">
      <c r="A108" s="136"/>
      <c r="B108" s="134"/>
      <c r="C108" s="1">
        <v>7</v>
      </c>
      <c r="D108" s="5" t="s">
        <v>156</v>
      </c>
      <c r="E108" s="5">
        <v>183024290.71340001</v>
      </c>
      <c r="F108" s="5">
        <v>0</v>
      </c>
      <c r="G108" s="5">
        <v>239185.61240000001</v>
      </c>
      <c r="H108" s="5">
        <v>44682959.838200003</v>
      </c>
      <c r="I108" s="6">
        <f t="shared" si="5"/>
        <v>227946436.164</v>
      </c>
      <c r="J108" s="11"/>
      <c r="K108" s="138"/>
      <c r="L108" s="134"/>
      <c r="M108" s="12">
        <v>2</v>
      </c>
      <c r="N108" s="5" t="s">
        <v>537</v>
      </c>
      <c r="O108" s="5">
        <v>210885714.85440001</v>
      </c>
      <c r="P108" s="5">
        <v>0</v>
      </c>
      <c r="Q108" s="5">
        <v>275596.36290000001</v>
      </c>
      <c r="R108" s="5">
        <v>40343130.064900003</v>
      </c>
      <c r="S108" s="6">
        <f t="shared" si="6"/>
        <v>251504441.28220001</v>
      </c>
    </row>
    <row r="109" spans="1:19" ht="24.95" customHeight="1">
      <c r="A109" s="136"/>
      <c r="B109" s="134"/>
      <c r="C109" s="1">
        <v>8</v>
      </c>
      <c r="D109" s="5" t="s">
        <v>157</v>
      </c>
      <c r="E109" s="5">
        <v>184757687.3899</v>
      </c>
      <c r="F109" s="5">
        <v>0</v>
      </c>
      <c r="G109" s="5">
        <v>241450.90479999999</v>
      </c>
      <c r="H109" s="5">
        <v>41962454.361000001</v>
      </c>
      <c r="I109" s="6">
        <f t="shared" si="5"/>
        <v>226961592.6557</v>
      </c>
      <c r="J109" s="11"/>
      <c r="K109" s="138"/>
      <c r="L109" s="134"/>
      <c r="M109" s="12">
        <v>3</v>
      </c>
      <c r="N109" s="5" t="s">
        <v>538</v>
      </c>
      <c r="O109" s="5">
        <v>161630662.9589</v>
      </c>
      <c r="P109" s="5">
        <v>0</v>
      </c>
      <c r="Q109" s="5">
        <v>211227.31280000001</v>
      </c>
      <c r="R109" s="5">
        <v>39737984.219599999</v>
      </c>
      <c r="S109" s="6">
        <f t="shared" si="6"/>
        <v>201579874.49129999</v>
      </c>
    </row>
    <row r="110" spans="1:19" ht="24.95" customHeight="1">
      <c r="A110" s="136"/>
      <c r="B110" s="134"/>
      <c r="C110" s="1">
        <v>9</v>
      </c>
      <c r="D110" s="5" t="s">
        <v>158</v>
      </c>
      <c r="E110" s="5">
        <v>129956583.3494</v>
      </c>
      <c r="F110" s="5">
        <v>0</v>
      </c>
      <c r="G110" s="5">
        <v>169833.98680000001</v>
      </c>
      <c r="H110" s="5">
        <v>34881036.164499998</v>
      </c>
      <c r="I110" s="6">
        <f t="shared" si="5"/>
        <v>165007453.5007</v>
      </c>
      <c r="J110" s="11"/>
      <c r="K110" s="138"/>
      <c r="L110" s="134"/>
      <c r="M110" s="12">
        <v>4</v>
      </c>
      <c r="N110" s="5" t="s">
        <v>36</v>
      </c>
      <c r="O110" s="5">
        <v>98429478.052399993</v>
      </c>
      <c r="P110" s="5">
        <v>0</v>
      </c>
      <c r="Q110" s="5">
        <v>128632.7344</v>
      </c>
      <c r="R110" s="5">
        <v>28633368.613499999</v>
      </c>
      <c r="S110" s="6">
        <f t="shared" si="6"/>
        <v>127191479.4003</v>
      </c>
    </row>
    <row r="111" spans="1:19" ht="24.95" customHeight="1">
      <c r="A111" s="136"/>
      <c r="B111" s="134"/>
      <c r="C111" s="1">
        <v>10</v>
      </c>
      <c r="D111" s="5" t="s">
        <v>159</v>
      </c>
      <c r="E111" s="5">
        <v>148838215.37810001</v>
      </c>
      <c r="F111" s="5">
        <v>0</v>
      </c>
      <c r="G111" s="5">
        <v>194509.4804</v>
      </c>
      <c r="H111" s="5">
        <v>40411948.009900004</v>
      </c>
      <c r="I111" s="6">
        <f t="shared" si="5"/>
        <v>189444672.86840001</v>
      </c>
      <c r="J111" s="11"/>
      <c r="K111" s="138"/>
      <c r="L111" s="134"/>
      <c r="M111" s="12">
        <v>5</v>
      </c>
      <c r="N111" s="5" t="s">
        <v>539</v>
      </c>
      <c r="O111" s="5">
        <v>170785416.3373</v>
      </c>
      <c r="P111" s="5">
        <v>0</v>
      </c>
      <c r="Q111" s="5">
        <v>223191.2181</v>
      </c>
      <c r="R111" s="5">
        <v>40084333.650200002</v>
      </c>
      <c r="S111" s="6">
        <f t="shared" si="6"/>
        <v>211092941.20560002</v>
      </c>
    </row>
    <row r="112" spans="1:19" ht="24.95" customHeight="1">
      <c r="A112" s="136"/>
      <c r="B112" s="134"/>
      <c r="C112" s="1">
        <v>11</v>
      </c>
      <c r="D112" s="5" t="s">
        <v>160</v>
      </c>
      <c r="E112" s="5">
        <v>115166304.9165</v>
      </c>
      <c r="F112" s="5">
        <v>0</v>
      </c>
      <c r="G112" s="5">
        <v>150505.28570000001</v>
      </c>
      <c r="H112" s="5">
        <v>31920744.486200001</v>
      </c>
      <c r="I112" s="6">
        <f t="shared" si="5"/>
        <v>147237554.6884</v>
      </c>
      <c r="J112" s="11"/>
      <c r="K112" s="138"/>
      <c r="L112" s="134"/>
      <c r="M112" s="12">
        <v>6</v>
      </c>
      <c r="N112" s="5" t="s">
        <v>540</v>
      </c>
      <c r="O112" s="5">
        <v>146787893.26370001</v>
      </c>
      <c r="P112" s="5">
        <v>0</v>
      </c>
      <c r="Q112" s="5">
        <v>191830.0134</v>
      </c>
      <c r="R112" s="5">
        <v>39953155.6021</v>
      </c>
      <c r="S112" s="6">
        <f t="shared" si="6"/>
        <v>186932878.87919998</v>
      </c>
    </row>
    <row r="113" spans="1:19" ht="24.95" customHeight="1">
      <c r="A113" s="136"/>
      <c r="B113" s="134"/>
      <c r="C113" s="1">
        <v>12</v>
      </c>
      <c r="D113" s="5" t="s">
        <v>161</v>
      </c>
      <c r="E113" s="5">
        <v>178347024.00350001</v>
      </c>
      <c r="F113" s="5">
        <v>0</v>
      </c>
      <c r="G113" s="5">
        <v>233073.1182</v>
      </c>
      <c r="H113" s="5">
        <v>45408680.4252</v>
      </c>
      <c r="I113" s="6">
        <f t="shared" si="5"/>
        <v>223988777.54690003</v>
      </c>
      <c r="J113" s="11"/>
      <c r="K113" s="138"/>
      <c r="L113" s="134"/>
      <c r="M113" s="12">
        <v>7</v>
      </c>
      <c r="N113" s="5" t="s">
        <v>541</v>
      </c>
      <c r="O113" s="5">
        <v>148369858.49599999</v>
      </c>
      <c r="P113" s="5">
        <v>0</v>
      </c>
      <c r="Q113" s="5">
        <v>193897.4074</v>
      </c>
      <c r="R113" s="5">
        <v>40284963.355300002</v>
      </c>
      <c r="S113" s="6">
        <f t="shared" si="6"/>
        <v>188848719.25870001</v>
      </c>
    </row>
    <row r="114" spans="1:19" ht="24.95" customHeight="1">
      <c r="A114" s="136"/>
      <c r="B114" s="134"/>
      <c r="C114" s="1">
        <v>13</v>
      </c>
      <c r="D114" s="5" t="s">
        <v>162</v>
      </c>
      <c r="E114" s="5">
        <v>146681915.8863</v>
      </c>
      <c r="F114" s="5">
        <v>0</v>
      </c>
      <c r="G114" s="5">
        <v>191691.51670000001</v>
      </c>
      <c r="H114" s="5">
        <v>34172811.033200003</v>
      </c>
      <c r="I114" s="6">
        <f t="shared" si="5"/>
        <v>181046418.43619999</v>
      </c>
      <c r="J114" s="11"/>
      <c r="K114" s="138"/>
      <c r="L114" s="134"/>
      <c r="M114" s="12">
        <v>8</v>
      </c>
      <c r="N114" s="5" t="s">
        <v>542</v>
      </c>
      <c r="O114" s="5">
        <v>174960615.0201</v>
      </c>
      <c r="P114" s="5">
        <v>0</v>
      </c>
      <c r="Q114" s="5">
        <v>228647.58379999999</v>
      </c>
      <c r="R114" s="5">
        <v>52098182.782200001</v>
      </c>
      <c r="S114" s="6">
        <f t="shared" si="6"/>
        <v>227287445.38609999</v>
      </c>
    </row>
    <row r="115" spans="1:19" ht="24.95" customHeight="1">
      <c r="A115" s="136"/>
      <c r="B115" s="134"/>
      <c r="C115" s="1">
        <v>14</v>
      </c>
      <c r="D115" s="5" t="s">
        <v>163</v>
      </c>
      <c r="E115" s="5">
        <v>171278355.75560001</v>
      </c>
      <c r="F115" s="5">
        <v>0</v>
      </c>
      <c r="G115" s="5">
        <v>223835.41690000001</v>
      </c>
      <c r="H115" s="5">
        <v>42948486.120700002</v>
      </c>
      <c r="I115" s="6">
        <f t="shared" si="5"/>
        <v>214450677.29320002</v>
      </c>
      <c r="J115" s="11"/>
      <c r="K115" s="138"/>
      <c r="L115" s="134"/>
      <c r="M115" s="12">
        <v>9</v>
      </c>
      <c r="N115" s="5" t="s">
        <v>543</v>
      </c>
      <c r="O115" s="5">
        <v>126485054.05069999</v>
      </c>
      <c r="P115" s="5">
        <v>0</v>
      </c>
      <c r="Q115" s="5">
        <v>165297.2127</v>
      </c>
      <c r="R115" s="5">
        <v>35734554.4027</v>
      </c>
      <c r="S115" s="6">
        <f t="shared" si="6"/>
        <v>162384905.6661</v>
      </c>
    </row>
    <row r="116" spans="1:19" ht="24.95" customHeight="1">
      <c r="A116" s="136"/>
      <c r="B116" s="134"/>
      <c r="C116" s="1">
        <v>15</v>
      </c>
      <c r="D116" s="5" t="s">
        <v>164</v>
      </c>
      <c r="E116" s="5">
        <v>219489424.55219999</v>
      </c>
      <c r="F116" s="5">
        <v>0</v>
      </c>
      <c r="G116" s="5">
        <v>286840.13589999999</v>
      </c>
      <c r="H116" s="5">
        <v>52317643.4164</v>
      </c>
      <c r="I116" s="6">
        <f t="shared" si="5"/>
        <v>272093908.1045</v>
      </c>
      <c r="J116" s="11"/>
      <c r="K116" s="138"/>
      <c r="L116" s="134"/>
      <c r="M116" s="12">
        <v>10</v>
      </c>
      <c r="N116" s="5" t="s">
        <v>544</v>
      </c>
      <c r="O116" s="5">
        <v>168203250.54429999</v>
      </c>
      <c r="P116" s="5">
        <v>0</v>
      </c>
      <c r="Q116" s="5">
        <v>219816.71030000001</v>
      </c>
      <c r="R116" s="5">
        <v>33883065.625</v>
      </c>
      <c r="S116" s="6">
        <f t="shared" si="6"/>
        <v>202306132.87959999</v>
      </c>
    </row>
    <row r="117" spans="1:19" ht="24.95" customHeight="1">
      <c r="A117" s="136"/>
      <c r="B117" s="134"/>
      <c r="C117" s="1">
        <v>16</v>
      </c>
      <c r="D117" s="5" t="s">
        <v>165</v>
      </c>
      <c r="E117" s="5">
        <v>164546862.80930001</v>
      </c>
      <c r="F117" s="5">
        <v>0</v>
      </c>
      <c r="G117" s="5">
        <v>215038.3536</v>
      </c>
      <c r="H117" s="5">
        <v>40716262.904299997</v>
      </c>
      <c r="I117" s="6">
        <f t="shared" si="5"/>
        <v>205478164.06720001</v>
      </c>
      <c r="J117" s="11"/>
      <c r="K117" s="138"/>
      <c r="L117" s="134"/>
      <c r="M117" s="12">
        <v>11</v>
      </c>
      <c r="N117" s="5" t="s">
        <v>545</v>
      </c>
      <c r="O117" s="5">
        <v>133339654.12639999</v>
      </c>
      <c r="P117" s="5">
        <v>0</v>
      </c>
      <c r="Q117" s="5">
        <v>174255.1587</v>
      </c>
      <c r="R117" s="5">
        <v>32718822.579399999</v>
      </c>
      <c r="S117" s="6">
        <f t="shared" si="6"/>
        <v>166232731.86449999</v>
      </c>
    </row>
    <row r="118" spans="1:19" ht="24.95" customHeight="1">
      <c r="A118" s="136"/>
      <c r="B118" s="134"/>
      <c r="C118" s="1">
        <v>17</v>
      </c>
      <c r="D118" s="5" t="s">
        <v>166</v>
      </c>
      <c r="E118" s="5">
        <v>161844456.47940001</v>
      </c>
      <c r="F118" s="5">
        <v>0</v>
      </c>
      <c r="G118" s="5">
        <v>211506.70920000001</v>
      </c>
      <c r="H118" s="5">
        <v>39653963.076300003</v>
      </c>
      <c r="I118" s="6">
        <f t="shared" si="5"/>
        <v>201709926.2649</v>
      </c>
      <c r="J118" s="11"/>
      <c r="K118" s="138"/>
      <c r="L118" s="134"/>
      <c r="M118" s="12">
        <v>12</v>
      </c>
      <c r="N118" s="5" t="s">
        <v>546</v>
      </c>
      <c r="O118" s="5">
        <v>118436657.95020001</v>
      </c>
      <c r="P118" s="5">
        <v>0</v>
      </c>
      <c r="Q118" s="5">
        <v>154779.15229999999</v>
      </c>
      <c r="R118" s="5">
        <v>31270865.349100001</v>
      </c>
      <c r="S118" s="6">
        <f t="shared" si="6"/>
        <v>149862302.45160002</v>
      </c>
    </row>
    <row r="119" spans="1:19" ht="24.95" customHeight="1">
      <c r="A119" s="136"/>
      <c r="B119" s="134"/>
      <c r="C119" s="1">
        <v>18</v>
      </c>
      <c r="D119" s="5" t="s">
        <v>167</v>
      </c>
      <c r="E119" s="5">
        <v>227603431.99239999</v>
      </c>
      <c r="F119" s="5">
        <v>0</v>
      </c>
      <c r="G119" s="5">
        <v>297443.94059999997</v>
      </c>
      <c r="H119" s="5">
        <v>49531397.439300001</v>
      </c>
      <c r="I119" s="6">
        <f t="shared" si="5"/>
        <v>277432273.37230003</v>
      </c>
      <c r="J119" s="11"/>
      <c r="K119" s="138"/>
      <c r="L119" s="134"/>
      <c r="M119" s="12">
        <v>13</v>
      </c>
      <c r="N119" s="5" t="s">
        <v>547</v>
      </c>
      <c r="O119" s="5">
        <v>99097945.424899995</v>
      </c>
      <c r="P119" s="5">
        <v>0</v>
      </c>
      <c r="Q119" s="5">
        <v>129506.3222</v>
      </c>
      <c r="R119" s="5">
        <v>28843086.8671</v>
      </c>
      <c r="S119" s="6">
        <f t="shared" si="6"/>
        <v>128070538.6142</v>
      </c>
    </row>
    <row r="120" spans="1:19" ht="24.95" customHeight="1">
      <c r="A120" s="136"/>
      <c r="B120" s="134"/>
      <c r="C120" s="1">
        <v>19</v>
      </c>
      <c r="D120" s="5" t="s">
        <v>168</v>
      </c>
      <c r="E120" s="5">
        <v>126674508.4109</v>
      </c>
      <c r="F120" s="5">
        <v>0</v>
      </c>
      <c r="G120" s="5">
        <v>165544.8014</v>
      </c>
      <c r="H120" s="5">
        <v>31681185.4989</v>
      </c>
      <c r="I120" s="6">
        <f t="shared" si="5"/>
        <v>158521238.7112</v>
      </c>
      <c r="J120" s="11"/>
      <c r="K120" s="138"/>
      <c r="L120" s="134"/>
      <c r="M120" s="12">
        <v>14</v>
      </c>
      <c r="N120" s="5" t="s">
        <v>548</v>
      </c>
      <c r="O120" s="5">
        <v>98677722.451000005</v>
      </c>
      <c r="P120" s="5">
        <v>0</v>
      </c>
      <c r="Q120" s="5">
        <v>128957.1531</v>
      </c>
      <c r="R120" s="5">
        <v>29003575.483600002</v>
      </c>
      <c r="S120" s="6">
        <f t="shared" si="6"/>
        <v>127810255.08770001</v>
      </c>
    </row>
    <row r="121" spans="1:19" ht="24.95" customHeight="1">
      <c r="A121" s="136"/>
      <c r="B121" s="132"/>
      <c r="C121" s="1">
        <v>20</v>
      </c>
      <c r="D121" s="5" t="s">
        <v>169</v>
      </c>
      <c r="E121" s="5">
        <v>141745067.32440001</v>
      </c>
      <c r="F121" s="5">
        <v>0</v>
      </c>
      <c r="G121" s="5">
        <v>185239.78750000001</v>
      </c>
      <c r="H121" s="5">
        <v>37493084.964599997</v>
      </c>
      <c r="I121" s="6">
        <f t="shared" si="5"/>
        <v>179423392.0765</v>
      </c>
      <c r="J121" s="11"/>
      <c r="K121" s="138"/>
      <c r="L121" s="134"/>
      <c r="M121" s="12">
        <v>15</v>
      </c>
      <c r="N121" s="5" t="s">
        <v>549</v>
      </c>
      <c r="O121" s="5">
        <v>112673543.3537</v>
      </c>
      <c r="P121" s="5">
        <v>0</v>
      </c>
      <c r="Q121" s="5">
        <v>147247.6159</v>
      </c>
      <c r="R121" s="5">
        <v>31617669.2071</v>
      </c>
      <c r="S121" s="6">
        <f t="shared" si="6"/>
        <v>144438460.1767</v>
      </c>
    </row>
    <row r="122" spans="1:19" ht="24.95" customHeight="1">
      <c r="A122" s="1"/>
      <c r="B122" s="122" t="s">
        <v>816</v>
      </c>
      <c r="C122" s="123"/>
      <c r="D122" s="124"/>
      <c r="E122" s="14">
        <f>SUM(E102:E121)</f>
        <v>3323088352.4732003</v>
      </c>
      <c r="F122" s="14">
        <f t="shared" ref="F122:I122" si="11">SUM(F102:F121)</f>
        <v>0</v>
      </c>
      <c r="G122" s="14">
        <f t="shared" si="11"/>
        <v>4342783.7880999995</v>
      </c>
      <c r="H122" s="14">
        <f t="shared" si="11"/>
        <v>811764180.89520001</v>
      </c>
      <c r="I122" s="14">
        <f t="shared" si="11"/>
        <v>4139195317.1564999</v>
      </c>
      <c r="J122" s="11"/>
      <c r="K122" s="139"/>
      <c r="L122" s="132"/>
      <c r="M122" s="12">
        <v>16</v>
      </c>
      <c r="N122" s="5" t="s">
        <v>550</v>
      </c>
      <c r="O122" s="5">
        <v>136373976.9835</v>
      </c>
      <c r="P122" s="5">
        <v>0</v>
      </c>
      <c r="Q122" s="5">
        <v>178220.56880000001</v>
      </c>
      <c r="R122" s="5">
        <v>32985798.687600002</v>
      </c>
      <c r="S122" s="6">
        <f t="shared" si="6"/>
        <v>169537996.23989999</v>
      </c>
    </row>
    <row r="123" spans="1:19" ht="24.95" customHeight="1">
      <c r="A123" s="136">
        <v>6</v>
      </c>
      <c r="B123" s="131" t="s">
        <v>29</v>
      </c>
      <c r="C123" s="1">
        <v>1</v>
      </c>
      <c r="D123" s="5" t="s">
        <v>170</v>
      </c>
      <c r="E123" s="5">
        <v>160962049.24259999</v>
      </c>
      <c r="F123" s="5">
        <v>0</v>
      </c>
      <c r="G123" s="5">
        <v>210353.5338</v>
      </c>
      <c r="H123" s="5">
        <v>45850409.423</v>
      </c>
      <c r="I123" s="6">
        <f t="shared" si="5"/>
        <v>207022812.19940001</v>
      </c>
      <c r="J123" s="11"/>
      <c r="K123" s="18"/>
      <c r="L123" s="122" t="s">
        <v>834</v>
      </c>
      <c r="M123" s="123"/>
      <c r="N123" s="124"/>
      <c r="O123" s="14">
        <f>SUM(O107:O122)</f>
        <v>2233378945.3573999</v>
      </c>
      <c r="P123" s="14">
        <f t="shared" ref="P123:S123" si="12">SUM(P107:P122)</f>
        <v>0</v>
      </c>
      <c r="Q123" s="14">
        <f t="shared" si="12"/>
        <v>2918695.1558999997</v>
      </c>
      <c r="R123" s="14">
        <f t="shared" si="12"/>
        <v>571247622.89219999</v>
      </c>
      <c r="S123" s="14">
        <f t="shared" si="12"/>
        <v>2807545263.4055004</v>
      </c>
    </row>
    <row r="124" spans="1:19" ht="24.95" customHeight="1">
      <c r="A124" s="136"/>
      <c r="B124" s="134"/>
      <c r="C124" s="1">
        <v>2</v>
      </c>
      <c r="D124" s="5" t="s">
        <v>171</v>
      </c>
      <c r="E124" s="5">
        <v>184785267.07370001</v>
      </c>
      <c r="F124" s="5">
        <v>0</v>
      </c>
      <c r="G124" s="5">
        <v>241486.9474</v>
      </c>
      <c r="H124" s="5">
        <v>52303884.665299997</v>
      </c>
      <c r="I124" s="6">
        <f t="shared" si="5"/>
        <v>237330638.6864</v>
      </c>
      <c r="J124" s="11"/>
      <c r="K124" s="137">
        <v>24</v>
      </c>
      <c r="L124" s="131" t="s">
        <v>47</v>
      </c>
      <c r="M124" s="12">
        <v>1</v>
      </c>
      <c r="N124" s="5" t="s">
        <v>551</v>
      </c>
      <c r="O124" s="5">
        <v>191375289.3337</v>
      </c>
      <c r="P124" s="5">
        <v>0</v>
      </c>
      <c r="Q124" s="5">
        <v>250099.12940000001</v>
      </c>
      <c r="R124" s="5">
        <v>276524587.36659998</v>
      </c>
      <c r="S124" s="6">
        <f t="shared" si="6"/>
        <v>468149975.82969999</v>
      </c>
    </row>
    <row r="125" spans="1:19" ht="24.95" customHeight="1">
      <c r="A125" s="136"/>
      <c r="B125" s="134"/>
      <c r="C125" s="1">
        <v>3</v>
      </c>
      <c r="D125" s="5" t="s">
        <v>172</v>
      </c>
      <c r="E125" s="5">
        <v>122974791.51620001</v>
      </c>
      <c r="F125" s="5">
        <v>0</v>
      </c>
      <c r="G125" s="5">
        <v>160709.82</v>
      </c>
      <c r="H125" s="5">
        <v>37689120.204999998</v>
      </c>
      <c r="I125" s="6">
        <f t="shared" si="5"/>
        <v>160824621.54119998</v>
      </c>
      <c r="J125" s="11"/>
      <c r="K125" s="138"/>
      <c r="L125" s="134"/>
      <c r="M125" s="12">
        <v>2</v>
      </c>
      <c r="N125" s="5" t="s">
        <v>552</v>
      </c>
      <c r="O125" s="5">
        <v>245987640.56909999</v>
      </c>
      <c r="P125" s="5">
        <v>0</v>
      </c>
      <c r="Q125" s="5">
        <v>321469.37550000002</v>
      </c>
      <c r="R125" s="5">
        <v>293502450.13980001</v>
      </c>
      <c r="S125" s="6">
        <f t="shared" si="6"/>
        <v>539811560.08439994</v>
      </c>
    </row>
    <row r="126" spans="1:19" ht="24.95" customHeight="1">
      <c r="A126" s="136"/>
      <c r="B126" s="134"/>
      <c r="C126" s="1">
        <v>4</v>
      </c>
      <c r="D126" s="5" t="s">
        <v>173</v>
      </c>
      <c r="E126" s="5">
        <v>151633473.61149999</v>
      </c>
      <c r="F126" s="5">
        <v>0</v>
      </c>
      <c r="G126" s="5">
        <v>198162.46849999999</v>
      </c>
      <c r="H126" s="5">
        <v>41751625.586199999</v>
      </c>
      <c r="I126" s="6">
        <f t="shared" si="5"/>
        <v>193583261.66619998</v>
      </c>
      <c r="J126" s="11"/>
      <c r="K126" s="138"/>
      <c r="L126" s="134"/>
      <c r="M126" s="12">
        <v>3</v>
      </c>
      <c r="N126" s="5" t="s">
        <v>553</v>
      </c>
      <c r="O126" s="5">
        <v>396701979.20660001</v>
      </c>
      <c r="P126" s="5">
        <v>0</v>
      </c>
      <c r="Q126" s="5">
        <v>518430.67090000003</v>
      </c>
      <c r="R126" s="5">
        <v>338461151.02630001</v>
      </c>
      <c r="S126" s="6">
        <f t="shared" si="6"/>
        <v>735681560.90380001</v>
      </c>
    </row>
    <row r="127" spans="1:19" ht="24.95" customHeight="1">
      <c r="A127" s="136"/>
      <c r="B127" s="134"/>
      <c r="C127" s="1">
        <v>5</v>
      </c>
      <c r="D127" s="5" t="s">
        <v>174</v>
      </c>
      <c r="E127" s="5">
        <v>159353560.7376</v>
      </c>
      <c r="F127" s="5">
        <v>0</v>
      </c>
      <c r="G127" s="5">
        <v>208251.47779999999</v>
      </c>
      <c r="H127" s="5">
        <v>45462404.1457</v>
      </c>
      <c r="I127" s="6">
        <f t="shared" si="5"/>
        <v>205024216.36110002</v>
      </c>
      <c r="J127" s="11"/>
      <c r="K127" s="138"/>
      <c r="L127" s="134"/>
      <c r="M127" s="12">
        <v>4</v>
      </c>
      <c r="N127" s="5" t="s">
        <v>554</v>
      </c>
      <c r="O127" s="5">
        <v>155048392.3258</v>
      </c>
      <c r="P127" s="5">
        <v>0</v>
      </c>
      <c r="Q127" s="5">
        <v>202625.26089999999</v>
      </c>
      <c r="R127" s="5">
        <v>265786997.63870001</v>
      </c>
      <c r="S127" s="6">
        <f t="shared" si="6"/>
        <v>421038015.22539997</v>
      </c>
    </row>
    <row r="128" spans="1:19" ht="24.95" customHeight="1">
      <c r="A128" s="136"/>
      <c r="B128" s="134"/>
      <c r="C128" s="1">
        <v>6</v>
      </c>
      <c r="D128" s="5" t="s">
        <v>175</v>
      </c>
      <c r="E128" s="5">
        <v>156669287.34689999</v>
      </c>
      <c r="F128" s="5">
        <v>0</v>
      </c>
      <c r="G128" s="5">
        <v>204743.53039999999</v>
      </c>
      <c r="H128" s="5">
        <v>46009231.805699997</v>
      </c>
      <c r="I128" s="6">
        <f t="shared" si="5"/>
        <v>202883262.683</v>
      </c>
      <c r="J128" s="11"/>
      <c r="K128" s="138"/>
      <c r="L128" s="134"/>
      <c r="M128" s="12">
        <v>5</v>
      </c>
      <c r="N128" s="5" t="s">
        <v>555</v>
      </c>
      <c r="O128" s="5">
        <v>130356325.8028</v>
      </c>
      <c r="P128" s="5">
        <v>0</v>
      </c>
      <c r="Q128" s="5">
        <v>170356.3909</v>
      </c>
      <c r="R128" s="5">
        <v>258152314.0605</v>
      </c>
      <c r="S128" s="6">
        <f t="shared" si="6"/>
        <v>388678996.25419998</v>
      </c>
    </row>
    <row r="129" spans="1:19" ht="24.95" customHeight="1">
      <c r="A129" s="136"/>
      <c r="B129" s="134"/>
      <c r="C129" s="1">
        <v>7</v>
      </c>
      <c r="D129" s="5" t="s">
        <v>176</v>
      </c>
      <c r="E129" s="5">
        <v>216449337.02149999</v>
      </c>
      <c r="F129" s="5">
        <v>0</v>
      </c>
      <c r="G129" s="5">
        <v>282867.19219999999</v>
      </c>
      <c r="H129" s="5">
        <v>56026857.027199998</v>
      </c>
      <c r="I129" s="6">
        <f t="shared" si="5"/>
        <v>272759061.24089998</v>
      </c>
      <c r="J129" s="11"/>
      <c r="K129" s="138"/>
      <c r="L129" s="134"/>
      <c r="M129" s="12">
        <v>6</v>
      </c>
      <c r="N129" s="5" t="s">
        <v>556</v>
      </c>
      <c r="O129" s="5">
        <v>145733562.9612</v>
      </c>
      <c r="P129" s="5">
        <v>0</v>
      </c>
      <c r="Q129" s="5">
        <v>190452.16</v>
      </c>
      <c r="R129" s="5">
        <v>259949650.2376</v>
      </c>
      <c r="S129" s="6">
        <f t="shared" si="6"/>
        <v>405873665.35879999</v>
      </c>
    </row>
    <row r="130" spans="1:19" ht="24.95" customHeight="1">
      <c r="A130" s="136"/>
      <c r="B130" s="132"/>
      <c r="C130" s="1">
        <v>8</v>
      </c>
      <c r="D130" s="5" t="s">
        <v>177</v>
      </c>
      <c r="E130" s="5">
        <v>199790829.01589999</v>
      </c>
      <c r="F130" s="5">
        <v>0</v>
      </c>
      <c r="G130" s="5">
        <v>261096.9921</v>
      </c>
      <c r="H130" s="5">
        <v>58596719.815300003</v>
      </c>
      <c r="I130" s="6">
        <f t="shared" si="5"/>
        <v>258648645.8233</v>
      </c>
      <c r="J130" s="11"/>
      <c r="K130" s="138"/>
      <c r="L130" s="134"/>
      <c r="M130" s="12">
        <v>7</v>
      </c>
      <c r="N130" s="5" t="s">
        <v>557</v>
      </c>
      <c r="O130" s="5">
        <v>133805675.6487</v>
      </c>
      <c r="P130" s="5">
        <v>0</v>
      </c>
      <c r="Q130" s="5">
        <v>174864.17970000001</v>
      </c>
      <c r="R130" s="5">
        <v>255429309.23249999</v>
      </c>
      <c r="S130" s="6">
        <f t="shared" si="6"/>
        <v>389409849.06089997</v>
      </c>
    </row>
    <row r="131" spans="1:19" ht="24.95" customHeight="1">
      <c r="A131" s="1"/>
      <c r="B131" s="122" t="s">
        <v>817</v>
      </c>
      <c r="C131" s="123"/>
      <c r="D131" s="124"/>
      <c r="E131" s="14">
        <f>SUM(E123:E130)</f>
        <v>1352618595.5658998</v>
      </c>
      <c r="F131" s="14">
        <f t="shared" ref="F131:I131" si="13">SUM(F123:F130)</f>
        <v>0</v>
      </c>
      <c r="G131" s="14">
        <f t="shared" si="13"/>
        <v>1767671.9622</v>
      </c>
      <c r="H131" s="14">
        <f t="shared" si="13"/>
        <v>383690252.67339993</v>
      </c>
      <c r="I131" s="14">
        <f t="shared" si="13"/>
        <v>1738076520.2014999</v>
      </c>
      <c r="J131" s="11"/>
      <c r="K131" s="138"/>
      <c r="L131" s="134"/>
      <c r="M131" s="12">
        <v>8</v>
      </c>
      <c r="N131" s="5" t="s">
        <v>558</v>
      </c>
      <c r="O131" s="5">
        <v>161422312.79159999</v>
      </c>
      <c r="P131" s="5">
        <v>0</v>
      </c>
      <c r="Q131" s="5">
        <v>210955.03</v>
      </c>
      <c r="R131" s="5">
        <v>263486004.4064</v>
      </c>
      <c r="S131" s="6">
        <f t="shared" si="6"/>
        <v>425119272.22799999</v>
      </c>
    </row>
    <row r="132" spans="1:19" ht="24.95" customHeight="1">
      <c r="A132" s="136">
        <v>7</v>
      </c>
      <c r="B132" s="131" t="s">
        <v>30</v>
      </c>
      <c r="C132" s="1">
        <v>1</v>
      </c>
      <c r="D132" s="5" t="s">
        <v>178</v>
      </c>
      <c r="E132" s="5">
        <v>159197024.93340001</v>
      </c>
      <c r="F132" s="5">
        <v>-6066891.2400000002</v>
      </c>
      <c r="G132" s="5">
        <v>208046.9087</v>
      </c>
      <c r="H132" s="5">
        <v>36499690.260899998</v>
      </c>
      <c r="I132" s="6">
        <f t="shared" si="5"/>
        <v>189837870.86299998</v>
      </c>
      <c r="J132" s="11"/>
      <c r="K132" s="138"/>
      <c r="L132" s="134"/>
      <c r="M132" s="12">
        <v>9</v>
      </c>
      <c r="N132" s="5" t="s">
        <v>559</v>
      </c>
      <c r="O132" s="5">
        <v>107787581.9252</v>
      </c>
      <c r="P132" s="5">
        <v>0</v>
      </c>
      <c r="Q132" s="5">
        <v>140862.38870000001</v>
      </c>
      <c r="R132" s="5">
        <v>250587536.5668</v>
      </c>
      <c r="S132" s="6">
        <f t="shared" si="6"/>
        <v>358515980.88069999</v>
      </c>
    </row>
    <row r="133" spans="1:19" ht="24.95" customHeight="1">
      <c r="A133" s="136"/>
      <c r="B133" s="134"/>
      <c r="C133" s="1">
        <v>2</v>
      </c>
      <c r="D133" s="5" t="s">
        <v>179</v>
      </c>
      <c r="E133" s="5">
        <v>140467286.74700001</v>
      </c>
      <c r="F133" s="5">
        <v>-6066891.2400000002</v>
      </c>
      <c r="G133" s="5">
        <v>183569.9178</v>
      </c>
      <c r="H133" s="5">
        <v>31701012.462099999</v>
      </c>
      <c r="I133" s="6">
        <f t="shared" si="5"/>
        <v>166284977.88690001</v>
      </c>
      <c r="J133" s="11"/>
      <c r="K133" s="138"/>
      <c r="L133" s="134"/>
      <c r="M133" s="12">
        <v>10</v>
      </c>
      <c r="N133" s="5" t="s">
        <v>560</v>
      </c>
      <c r="O133" s="5">
        <v>183788679.51359999</v>
      </c>
      <c r="P133" s="5">
        <v>0</v>
      </c>
      <c r="Q133" s="5">
        <v>240184.5552</v>
      </c>
      <c r="R133" s="5">
        <v>274096354.45719999</v>
      </c>
      <c r="S133" s="6">
        <f t="shared" si="6"/>
        <v>458125218.52600002</v>
      </c>
    </row>
    <row r="134" spans="1:19" ht="24.95" customHeight="1">
      <c r="A134" s="136"/>
      <c r="B134" s="134"/>
      <c r="C134" s="1">
        <v>3</v>
      </c>
      <c r="D134" s="5" t="s">
        <v>180</v>
      </c>
      <c r="E134" s="5">
        <v>136014095.4905</v>
      </c>
      <c r="F134" s="5">
        <v>-6066891.2400000002</v>
      </c>
      <c r="G134" s="5">
        <v>177750.25700000001</v>
      </c>
      <c r="H134" s="5">
        <v>30280320.876800001</v>
      </c>
      <c r="I134" s="6">
        <f t="shared" si="5"/>
        <v>160405275.38429999</v>
      </c>
      <c r="J134" s="11"/>
      <c r="K134" s="138"/>
      <c r="L134" s="134"/>
      <c r="M134" s="12">
        <v>11</v>
      </c>
      <c r="N134" s="5" t="s">
        <v>561</v>
      </c>
      <c r="O134" s="5">
        <v>158876221.4294</v>
      </c>
      <c r="P134" s="5">
        <v>0</v>
      </c>
      <c r="Q134" s="5">
        <v>207627.6661</v>
      </c>
      <c r="R134" s="5">
        <v>265410580.2606</v>
      </c>
      <c r="S134" s="6">
        <f t="shared" si="6"/>
        <v>424494429.35609996</v>
      </c>
    </row>
    <row r="135" spans="1:19" ht="24.95" customHeight="1">
      <c r="A135" s="136"/>
      <c r="B135" s="134"/>
      <c r="C135" s="1">
        <v>4</v>
      </c>
      <c r="D135" s="5" t="s">
        <v>181</v>
      </c>
      <c r="E135" s="5">
        <v>161242932.33770001</v>
      </c>
      <c r="F135" s="5">
        <v>-6066891.2400000002</v>
      </c>
      <c r="G135" s="5">
        <v>210720.60630000001</v>
      </c>
      <c r="H135" s="5">
        <v>38380944.034500003</v>
      </c>
      <c r="I135" s="6">
        <f t="shared" si="5"/>
        <v>193767705.7385</v>
      </c>
      <c r="J135" s="11"/>
      <c r="K135" s="138"/>
      <c r="L135" s="134"/>
      <c r="M135" s="12">
        <v>12</v>
      </c>
      <c r="N135" s="5" t="s">
        <v>562</v>
      </c>
      <c r="O135" s="5">
        <v>218446924.32699999</v>
      </c>
      <c r="P135" s="5">
        <v>0</v>
      </c>
      <c r="Q135" s="5">
        <v>285477.7427</v>
      </c>
      <c r="R135" s="5">
        <v>282256431.86879998</v>
      </c>
      <c r="S135" s="6">
        <f t="shared" si="6"/>
        <v>500988833.93849999</v>
      </c>
    </row>
    <row r="136" spans="1:19" ht="24.95" customHeight="1">
      <c r="A136" s="136"/>
      <c r="B136" s="134"/>
      <c r="C136" s="1">
        <v>5</v>
      </c>
      <c r="D136" s="5" t="s">
        <v>182</v>
      </c>
      <c r="E136" s="5">
        <v>209268221.40689999</v>
      </c>
      <c r="F136" s="5">
        <v>-6066891.2400000002</v>
      </c>
      <c r="G136" s="5">
        <v>273482.53879999998</v>
      </c>
      <c r="H136" s="5">
        <v>50136602.655100003</v>
      </c>
      <c r="I136" s="6">
        <f t="shared" si="5"/>
        <v>253611415.36079997</v>
      </c>
      <c r="J136" s="11"/>
      <c r="K136" s="138"/>
      <c r="L136" s="134"/>
      <c r="M136" s="12">
        <v>13</v>
      </c>
      <c r="N136" s="5" t="s">
        <v>563</v>
      </c>
      <c r="O136" s="5">
        <v>236345457.26769999</v>
      </c>
      <c r="P136" s="5">
        <v>0</v>
      </c>
      <c r="Q136" s="5">
        <v>308868.47149999999</v>
      </c>
      <c r="R136" s="5">
        <v>292085242.49809998</v>
      </c>
      <c r="S136" s="6">
        <f t="shared" si="6"/>
        <v>528739568.23729998</v>
      </c>
    </row>
    <row r="137" spans="1:19" ht="24.95" customHeight="1">
      <c r="A137" s="136"/>
      <c r="B137" s="134"/>
      <c r="C137" s="1">
        <v>6</v>
      </c>
      <c r="D137" s="5" t="s">
        <v>183</v>
      </c>
      <c r="E137" s="5">
        <v>170974759.77520001</v>
      </c>
      <c r="F137" s="5">
        <v>-6066891.2400000002</v>
      </c>
      <c r="G137" s="5">
        <v>223438.66190000001</v>
      </c>
      <c r="H137" s="5">
        <v>37462849.173799999</v>
      </c>
      <c r="I137" s="6">
        <f t="shared" ref="I137:I200" si="14">E137+F137+G137+H137</f>
        <v>202594156.37090001</v>
      </c>
      <c r="J137" s="11"/>
      <c r="K137" s="138"/>
      <c r="L137" s="134"/>
      <c r="M137" s="12">
        <v>14</v>
      </c>
      <c r="N137" s="5" t="s">
        <v>564</v>
      </c>
      <c r="O137" s="5">
        <v>127228414.00120001</v>
      </c>
      <c r="P137" s="5">
        <v>0</v>
      </c>
      <c r="Q137" s="5">
        <v>166268.67389999999</v>
      </c>
      <c r="R137" s="5">
        <v>257552091.1789</v>
      </c>
      <c r="S137" s="6">
        <f t="shared" ref="S137:S200" si="15">O137+P137+Q137+R137</f>
        <v>384946773.85399997</v>
      </c>
    </row>
    <row r="138" spans="1:19" ht="24.95" customHeight="1">
      <c r="A138" s="136"/>
      <c r="B138" s="134"/>
      <c r="C138" s="1">
        <v>7</v>
      </c>
      <c r="D138" s="5" t="s">
        <v>184</v>
      </c>
      <c r="E138" s="5">
        <v>162185519.87830001</v>
      </c>
      <c r="F138" s="5">
        <v>-6066891.2400000002</v>
      </c>
      <c r="G138" s="5">
        <v>211952.42850000001</v>
      </c>
      <c r="H138" s="5">
        <v>35345823.307999998</v>
      </c>
      <c r="I138" s="6">
        <f t="shared" si="14"/>
        <v>191676404.3748</v>
      </c>
      <c r="J138" s="11"/>
      <c r="K138" s="138"/>
      <c r="L138" s="134"/>
      <c r="M138" s="12">
        <v>15</v>
      </c>
      <c r="N138" s="5" t="s">
        <v>565</v>
      </c>
      <c r="O138" s="5">
        <v>153521514.65310001</v>
      </c>
      <c r="P138" s="5">
        <v>0</v>
      </c>
      <c r="Q138" s="5">
        <v>200629.85819999999</v>
      </c>
      <c r="R138" s="5">
        <v>265753218.53389999</v>
      </c>
      <c r="S138" s="6">
        <f t="shared" si="15"/>
        <v>419475363.04519999</v>
      </c>
    </row>
    <row r="139" spans="1:19" ht="24.95" customHeight="1">
      <c r="A139" s="136"/>
      <c r="B139" s="134"/>
      <c r="C139" s="1">
        <v>8</v>
      </c>
      <c r="D139" s="5" t="s">
        <v>185</v>
      </c>
      <c r="E139" s="5">
        <v>139374532.2854</v>
      </c>
      <c r="F139" s="5">
        <v>-6066891.2400000002</v>
      </c>
      <c r="G139" s="5">
        <v>182141.84969999999</v>
      </c>
      <c r="H139" s="5">
        <v>32202548.855999999</v>
      </c>
      <c r="I139" s="6">
        <f t="shared" si="14"/>
        <v>165692331.7511</v>
      </c>
      <c r="J139" s="11"/>
      <c r="K139" s="138"/>
      <c r="L139" s="134"/>
      <c r="M139" s="12">
        <v>16</v>
      </c>
      <c r="N139" s="5" t="s">
        <v>566</v>
      </c>
      <c r="O139" s="5">
        <v>229833241.48719999</v>
      </c>
      <c r="P139" s="5">
        <v>0</v>
      </c>
      <c r="Q139" s="5">
        <v>300357.97100000002</v>
      </c>
      <c r="R139" s="5">
        <v>289632546.24599999</v>
      </c>
      <c r="S139" s="6">
        <f t="shared" si="15"/>
        <v>519766145.70419997</v>
      </c>
    </row>
    <row r="140" spans="1:19" ht="24.95" customHeight="1">
      <c r="A140" s="136"/>
      <c r="B140" s="134"/>
      <c r="C140" s="1">
        <v>9</v>
      </c>
      <c r="D140" s="5" t="s">
        <v>186</v>
      </c>
      <c r="E140" s="5">
        <v>176065981.55019999</v>
      </c>
      <c r="F140" s="5">
        <v>-6066891.2400000002</v>
      </c>
      <c r="G140" s="5">
        <v>230092.13389999999</v>
      </c>
      <c r="H140" s="5">
        <v>39971212.784699999</v>
      </c>
      <c r="I140" s="6">
        <f t="shared" si="14"/>
        <v>210200395.22879997</v>
      </c>
      <c r="J140" s="11"/>
      <c r="K140" s="138"/>
      <c r="L140" s="134"/>
      <c r="M140" s="12">
        <v>17</v>
      </c>
      <c r="N140" s="5" t="s">
        <v>567</v>
      </c>
      <c r="O140" s="5">
        <v>223011561.96219999</v>
      </c>
      <c r="P140" s="5">
        <v>0</v>
      </c>
      <c r="Q140" s="5">
        <v>291443.04729999998</v>
      </c>
      <c r="R140" s="5">
        <v>286986415.38950002</v>
      </c>
      <c r="S140" s="6">
        <f t="shared" si="15"/>
        <v>510289420.39900005</v>
      </c>
    </row>
    <row r="141" spans="1:19" ht="24.95" customHeight="1">
      <c r="A141" s="136"/>
      <c r="B141" s="134"/>
      <c r="C141" s="1">
        <v>10</v>
      </c>
      <c r="D141" s="5" t="s">
        <v>187</v>
      </c>
      <c r="E141" s="5">
        <v>166578378.18709999</v>
      </c>
      <c r="F141" s="5">
        <v>-6066891.2400000002</v>
      </c>
      <c r="G141" s="5">
        <v>217693.24299999999</v>
      </c>
      <c r="H141" s="5">
        <v>40043466.744199999</v>
      </c>
      <c r="I141" s="6">
        <f t="shared" si="14"/>
        <v>200772646.93429998</v>
      </c>
      <c r="J141" s="11"/>
      <c r="K141" s="138"/>
      <c r="L141" s="134"/>
      <c r="M141" s="12">
        <v>18</v>
      </c>
      <c r="N141" s="5" t="s">
        <v>568</v>
      </c>
      <c r="O141" s="5">
        <v>227713454.8188</v>
      </c>
      <c r="P141" s="5">
        <v>0</v>
      </c>
      <c r="Q141" s="5">
        <v>297587.72409999999</v>
      </c>
      <c r="R141" s="5">
        <v>288761560.361</v>
      </c>
      <c r="S141" s="6">
        <f t="shared" si="15"/>
        <v>516772602.90390003</v>
      </c>
    </row>
    <row r="142" spans="1:19" ht="24.95" customHeight="1">
      <c r="A142" s="136"/>
      <c r="B142" s="134"/>
      <c r="C142" s="1">
        <v>11</v>
      </c>
      <c r="D142" s="5" t="s">
        <v>188</v>
      </c>
      <c r="E142" s="5">
        <v>190721125.646</v>
      </c>
      <c r="F142" s="5">
        <v>-6066891.2400000002</v>
      </c>
      <c r="G142" s="5">
        <v>249244.23449999999</v>
      </c>
      <c r="H142" s="5">
        <v>41787331.9617</v>
      </c>
      <c r="I142" s="6">
        <f t="shared" si="14"/>
        <v>226690810.60219997</v>
      </c>
      <c r="J142" s="11"/>
      <c r="K142" s="138"/>
      <c r="L142" s="134"/>
      <c r="M142" s="12">
        <v>19</v>
      </c>
      <c r="N142" s="5" t="s">
        <v>569</v>
      </c>
      <c r="O142" s="5">
        <v>176115065.03670001</v>
      </c>
      <c r="P142" s="5">
        <v>0</v>
      </c>
      <c r="Q142" s="5">
        <v>230156.2788</v>
      </c>
      <c r="R142" s="5">
        <v>272187380.611</v>
      </c>
      <c r="S142" s="6">
        <f t="shared" si="15"/>
        <v>448532601.92650002</v>
      </c>
    </row>
    <row r="143" spans="1:19" ht="24.95" customHeight="1">
      <c r="A143" s="136"/>
      <c r="B143" s="134"/>
      <c r="C143" s="1">
        <v>12</v>
      </c>
      <c r="D143" s="5" t="s">
        <v>189</v>
      </c>
      <c r="E143" s="5">
        <v>146462590.83140001</v>
      </c>
      <c r="F143" s="5">
        <v>-6066891.2400000002</v>
      </c>
      <c r="G143" s="5">
        <v>191404.89129999999</v>
      </c>
      <c r="H143" s="5">
        <v>35756019.790899999</v>
      </c>
      <c r="I143" s="6">
        <f t="shared" si="14"/>
        <v>176343124.27359998</v>
      </c>
      <c r="J143" s="11"/>
      <c r="K143" s="139"/>
      <c r="L143" s="132"/>
      <c r="M143" s="12">
        <v>20</v>
      </c>
      <c r="N143" s="5" t="s">
        <v>570</v>
      </c>
      <c r="O143" s="5">
        <v>201453224.97420001</v>
      </c>
      <c r="P143" s="5">
        <v>0</v>
      </c>
      <c r="Q143" s="5">
        <v>263269.49709999998</v>
      </c>
      <c r="R143" s="5">
        <v>279859781.6649</v>
      </c>
      <c r="S143" s="6">
        <f t="shared" si="15"/>
        <v>481576276.13620001</v>
      </c>
    </row>
    <row r="144" spans="1:19" ht="24.95" customHeight="1">
      <c r="A144" s="136"/>
      <c r="B144" s="134"/>
      <c r="C144" s="1">
        <v>13</v>
      </c>
      <c r="D144" s="5" t="s">
        <v>190</v>
      </c>
      <c r="E144" s="5">
        <v>175935996.58250001</v>
      </c>
      <c r="F144" s="5">
        <v>-6066891.2400000002</v>
      </c>
      <c r="G144" s="5">
        <v>229922.2629</v>
      </c>
      <c r="H144" s="5">
        <v>45475843.577699997</v>
      </c>
      <c r="I144" s="6">
        <f t="shared" si="14"/>
        <v>215574871.18309999</v>
      </c>
      <c r="J144" s="11"/>
      <c r="K144" s="18"/>
      <c r="L144" s="122" t="s">
        <v>835</v>
      </c>
      <c r="M144" s="123"/>
      <c r="N144" s="124"/>
      <c r="O144" s="14">
        <f>SUM(O124:O143)</f>
        <v>3804552520.0358009</v>
      </c>
      <c r="P144" s="14">
        <f t="shared" ref="P144:S144" si="16">SUM(P124:P143)</f>
        <v>0</v>
      </c>
      <c r="Q144" s="14">
        <f t="shared" si="16"/>
        <v>4971986.0719000008</v>
      </c>
      <c r="R144" s="14">
        <f t="shared" si="16"/>
        <v>5516461603.7451</v>
      </c>
      <c r="S144" s="14">
        <f t="shared" si="16"/>
        <v>9325986109.8528004</v>
      </c>
    </row>
    <row r="145" spans="1:19" ht="24.95" customHeight="1">
      <c r="A145" s="136"/>
      <c r="B145" s="134"/>
      <c r="C145" s="1">
        <v>14</v>
      </c>
      <c r="D145" s="5" t="s">
        <v>191</v>
      </c>
      <c r="E145" s="5">
        <v>129964624.6654</v>
      </c>
      <c r="F145" s="5">
        <v>-6066891.2400000002</v>
      </c>
      <c r="G145" s="5">
        <v>169844.49559999999</v>
      </c>
      <c r="H145" s="5">
        <v>30438613.0942</v>
      </c>
      <c r="I145" s="6">
        <f t="shared" si="14"/>
        <v>154506191.01520002</v>
      </c>
      <c r="J145" s="11"/>
      <c r="K145" s="137">
        <v>25</v>
      </c>
      <c r="L145" s="131" t="s">
        <v>48</v>
      </c>
      <c r="M145" s="12">
        <v>1</v>
      </c>
      <c r="N145" s="5" t="s">
        <v>571</v>
      </c>
      <c r="O145" s="5">
        <v>131811105.23270001</v>
      </c>
      <c r="P145" s="5">
        <v>-3018317.48</v>
      </c>
      <c r="Q145" s="5">
        <v>172257.57190000001</v>
      </c>
      <c r="R145" s="5">
        <v>32281044.342700001</v>
      </c>
      <c r="S145" s="6">
        <f t="shared" si="15"/>
        <v>161246089.66729999</v>
      </c>
    </row>
    <row r="146" spans="1:19" ht="24.95" customHeight="1">
      <c r="A146" s="136"/>
      <c r="B146" s="134"/>
      <c r="C146" s="1">
        <v>15</v>
      </c>
      <c r="D146" s="5" t="s">
        <v>192</v>
      </c>
      <c r="E146" s="5">
        <v>136530588.23719999</v>
      </c>
      <c r="F146" s="5">
        <v>-6066891.2400000002</v>
      </c>
      <c r="G146" s="5">
        <v>178425.2365</v>
      </c>
      <c r="H146" s="5">
        <v>32699540.9758</v>
      </c>
      <c r="I146" s="6">
        <f t="shared" si="14"/>
        <v>163341663.20949998</v>
      </c>
      <c r="J146" s="11"/>
      <c r="K146" s="138"/>
      <c r="L146" s="134"/>
      <c r="M146" s="12">
        <v>2</v>
      </c>
      <c r="N146" s="5" t="s">
        <v>572</v>
      </c>
      <c r="O146" s="5">
        <v>148574915.4357</v>
      </c>
      <c r="P146" s="5">
        <v>-3018317.48</v>
      </c>
      <c r="Q146" s="5">
        <v>194165.38639999999</v>
      </c>
      <c r="R146" s="5">
        <v>32216212.697700001</v>
      </c>
      <c r="S146" s="6">
        <f t="shared" si="15"/>
        <v>177966976.03980002</v>
      </c>
    </row>
    <row r="147" spans="1:19" ht="24.95" customHeight="1">
      <c r="A147" s="136"/>
      <c r="B147" s="134"/>
      <c r="C147" s="1">
        <v>16</v>
      </c>
      <c r="D147" s="5" t="s">
        <v>193</v>
      </c>
      <c r="E147" s="5">
        <v>124532546.7921</v>
      </c>
      <c r="F147" s="5">
        <v>-6066891.2400000002</v>
      </c>
      <c r="G147" s="5">
        <v>162745.57519999999</v>
      </c>
      <c r="H147" s="5">
        <v>28365439.474199999</v>
      </c>
      <c r="I147" s="6">
        <f t="shared" si="14"/>
        <v>146993840.6015</v>
      </c>
      <c r="J147" s="11"/>
      <c r="K147" s="138"/>
      <c r="L147" s="134"/>
      <c r="M147" s="12">
        <v>3</v>
      </c>
      <c r="N147" s="5" t="s">
        <v>573</v>
      </c>
      <c r="O147" s="5">
        <v>152127524.4569</v>
      </c>
      <c r="P147" s="5">
        <v>-3018317.48</v>
      </c>
      <c r="Q147" s="5">
        <v>198808.11970000001</v>
      </c>
      <c r="R147" s="5">
        <v>34263635.430600002</v>
      </c>
      <c r="S147" s="6">
        <f t="shared" si="15"/>
        <v>183571650.52720004</v>
      </c>
    </row>
    <row r="148" spans="1:19" ht="24.95" customHeight="1">
      <c r="A148" s="136"/>
      <c r="B148" s="134"/>
      <c r="C148" s="1">
        <v>17</v>
      </c>
      <c r="D148" s="5" t="s">
        <v>194</v>
      </c>
      <c r="E148" s="5">
        <v>157571714.84869999</v>
      </c>
      <c r="F148" s="5">
        <v>-6066891.2400000002</v>
      </c>
      <c r="G148" s="5">
        <v>205922.8694</v>
      </c>
      <c r="H148" s="5">
        <v>35844860.351199999</v>
      </c>
      <c r="I148" s="6">
        <f t="shared" si="14"/>
        <v>187555606.82929999</v>
      </c>
      <c r="J148" s="11"/>
      <c r="K148" s="138"/>
      <c r="L148" s="134"/>
      <c r="M148" s="12">
        <v>4</v>
      </c>
      <c r="N148" s="5" t="s">
        <v>574</v>
      </c>
      <c r="O148" s="5">
        <v>179489747.70840001</v>
      </c>
      <c r="P148" s="5">
        <v>-3018317.48</v>
      </c>
      <c r="Q148" s="5">
        <v>234566.48869999999</v>
      </c>
      <c r="R148" s="5">
        <v>39252491.104000002</v>
      </c>
      <c r="S148" s="6">
        <f t="shared" si="15"/>
        <v>215958487.82110003</v>
      </c>
    </row>
    <row r="149" spans="1:19" ht="24.95" customHeight="1">
      <c r="A149" s="136"/>
      <c r="B149" s="134"/>
      <c r="C149" s="1">
        <v>18</v>
      </c>
      <c r="D149" s="5" t="s">
        <v>195</v>
      </c>
      <c r="E149" s="5">
        <v>147660708.54980001</v>
      </c>
      <c r="F149" s="5">
        <v>-6066891.2400000002</v>
      </c>
      <c r="G149" s="5">
        <v>192970.65359999999</v>
      </c>
      <c r="H149" s="5">
        <v>36330416.047600001</v>
      </c>
      <c r="I149" s="6">
        <f t="shared" si="14"/>
        <v>178117204.01100001</v>
      </c>
      <c r="J149" s="11"/>
      <c r="K149" s="138"/>
      <c r="L149" s="134"/>
      <c r="M149" s="12">
        <v>5</v>
      </c>
      <c r="N149" s="5" t="s">
        <v>575</v>
      </c>
      <c r="O149" s="5">
        <v>128163404.0845</v>
      </c>
      <c r="P149" s="5">
        <v>-3018317.48</v>
      </c>
      <c r="Q149" s="5">
        <v>167490.5673</v>
      </c>
      <c r="R149" s="5">
        <v>29692550.030499998</v>
      </c>
      <c r="S149" s="6">
        <f t="shared" si="15"/>
        <v>155005127.20230001</v>
      </c>
    </row>
    <row r="150" spans="1:19" ht="24.95" customHeight="1">
      <c r="A150" s="136"/>
      <c r="B150" s="134"/>
      <c r="C150" s="1">
        <v>19</v>
      </c>
      <c r="D150" s="5" t="s">
        <v>196</v>
      </c>
      <c r="E150" s="5">
        <v>172937869.98789999</v>
      </c>
      <c r="F150" s="5">
        <v>-6066891.2400000002</v>
      </c>
      <c r="G150" s="5">
        <v>226004.15590000001</v>
      </c>
      <c r="H150" s="5">
        <v>42769576.826200001</v>
      </c>
      <c r="I150" s="6">
        <f t="shared" si="14"/>
        <v>209866559.72999999</v>
      </c>
      <c r="J150" s="11"/>
      <c r="K150" s="138"/>
      <c r="L150" s="134"/>
      <c r="M150" s="12">
        <v>6</v>
      </c>
      <c r="N150" s="5" t="s">
        <v>576</v>
      </c>
      <c r="O150" s="5">
        <v>120516446.2227</v>
      </c>
      <c r="P150" s="5">
        <v>-3018317.48</v>
      </c>
      <c r="Q150" s="5">
        <v>157497.12719999999</v>
      </c>
      <c r="R150" s="5">
        <v>30708271.048099998</v>
      </c>
      <c r="S150" s="6">
        <f t="shared" si="15"/>
        <v>148363896.91799998</v>
      </c>
    </row>
    <row r="151" spans="1:19" ht="24.95" customHeight="1">
      <c r="A151" s="136"/>
      <c r="B151" s="134"/>
      <c r="C151" s="1">
        <v>20</v>
      </c>
      <c r="D151" s="5" t="s">
        <v>197</v>
      </c>
      <c r="E151" s="5">
        <v>119859389.9041</v>
      </c>
      <c r="F151" s="5">
        <v>-6066891.2400000002</v>
      </c>
      <c r="G151" s="5">
        <v>156638.45199999999</v>
      </c>
      <c r="H151" s="5">
        <v>28972251.553399999</v>
      </c>
      <c r="I151" s="6">
        <f t="shared" si="14"/>
        <v>142921388.66950002</v>
      </c>
      <c r="J151" s="11"/>
      <c r="K151" s="138"/>
      <c r="L151" s="134"/>
      <c r="M151" s="12">
        <v>7</v>
      </c>
      <c r="N151" s="5" t="s">
        <v>577</v>
      </c>
      <c r="O151" s="5">
        <v>137700864.27959999</v>
      </c>
      <c r="P151" s="5">
        <v>-3018317.48</v>
      </c>
      <c r="Q151" s="5">
        <v>179954.61379999999</v>
      </c>
      <c r="R151" s="5">
        <v>32002253.121599998</v>
      </c>
      <c r="S151" s="6">
        <f t="shared" si="15"/>
        <v>166864754.535</v>
      </c>
    </row>
    <row r="152" spans="1:19" ht="24.95" customHeight="1">
      <c r="A152" s="136"/>
      <c r="B152" s="134"/>
      <c r="C152" s="1">
        <v>21</v>
      </c>
      <c r="D152" s="5" t="s">
        <v>198</v>
      </c>
      <c r="E152" s="5">
        <v>163886541.01010001</v>
      </c>
      <c r="F152" s="5">
        <v>-6066891.2400000002</v>
      </c>
      <c r="G152" s="5">
        <v>214175.41089999999</v>
      </c>
      <c r="H152" s="5">
        <v>39381365.995800003</v>
      </c>
      <c r="I152" s="6">
        <f t="shared" si="14"/>
        <v>197415191.17680001</v>
      </c>
      <c r="J152" s="11"/>
      <c r="K152" s="138"/>
      <c r="L152" s="134"/>
      <c r="M152" s="12">
        <v>8</v>
      </c>
      <c r="N152" s="5" t="s">
        <v>578</v>
      </c>
      <c r="O152" s="5">
        <v>215468646.96290001</v>
      </c>
      <c r="P152" s="5">
        <v>-3018317.48</v>
      </c>
      <c r="Q152" s="5">
        <v>281585.57569999999</v>
      </c>
      <c r="R152" s="5">
        <v>48737527.3913</v>
      </c>
      <c r="S152" s="6">
        <f t="shared" si="15"/>
        <v>261469442.44990003</v>
      </c>
    </row>
    <row r="153" spans="1:19" ht="24.95" customHeight="1">
      <c r="A153" s="136"/>
      <c r="B153" s="134"/>
      <c r="C153" s="1">
        <v>22</v>
      </c>
      <c r="D153" s="5" t="s">
        <v>199</v>
      </c>
      <c r="E153" s="5">
        <v>159579296.49110001</v>
      </c>
      <c r="F153" s="5">
        <v>-6066891.2400000002</v>
      </c>
      <c r="G153" s="5">
        <v>208546.4809</v>
      </c>
      <c r="H153" s="5">
        <v>37216095.085699998</v>
      </c>
      <c r="I153" s="6">
        <f t="shared" si="14"/>
        <v>190937046.8177</v>
      </c>
      <c r="J153" s="11"/>
      <c r="K153" s="138"/>
      <c r="L153" s="134"/>
      <c r="M153" s="12">
        <v>9</v>
      </c>
      <c r="N153" s="5" t="s">
        <v>62</v>
      </c>
      <c r="O153" s="5">
        <v>199684393.99129999</v>
      </c>
      <c r="P153" s="5">
        <v>-3018317.48</v>
      </c>
      <c r="Q153" s="5">
        <v>260957.89730000001</v>
      </c>
      <c r="R153" s="5">
        <v>38067798.824600004</v>
      </c>
      <c r="S153" s="6">
        <f t="shared" si="15"/>
        <v>234994833.23320001</v>
      </c>
    </row>
    <row r="154" spans="1:19" ht="24.95" customHeight="1">
      <c r="A154" s="136"/>
      <c r="B154" s="132"/>
      <c r="C154" s="1">
        <v>23</v>
      </c>
      <c r="D154" s="5" t="s">
        <v>200</v>
      </c>
      <c r="E154" s="5">
        <v>169022711.5325</v>
      </c>
      <c r="F154" s="5">
        <v>-6066891.2400000002</v>
      </c>
      <c r="G154" s="5">
        <v>220887.6243</v>
      </c>
      <c r="H154" s="5">
        <v>40380348.936899997</v>
      </c>
      <c r="I154" s="6">
        <f t="shared" si="14"/>
        <v>203557056.85369998</v>
      </c>
      <c r="J154" s="11"/>
      <c r="K154" s="138"/>
      <c r="L154" s="134"/>
      <c r="M154" s="12">
        <v>10</v>
      </c>
      <c r="N154" s="5" t="s">
        <v>851</v>
      </c>
      <c r="O154" s="5">
        <v>152755521.19800001</v>
      </c>
      <c r="P154" s="5">
        <v>-3018317.48</v>
      </c>
      <c r="Q154" s="5">
        <v>199628.81830000001</v>
      </c>
      <c r="R154" s="5">
        <v>34984811.7434</v>
      </c>
      <c r="S154" s="6">
        <f t="shared" si="15"/>
        <v>184921644.27970004</v>
      </c>
    </row>
    <row r="155" spans="1:19" ht="24.95" customHeight="1">
      <c r="A155" s="1"/>
      <c r="B155" s="122" t="s">
        <v>818</v>
      </c>
      <c r="C155" s="123"/>
      <c r="D155" s="124"/>
      <c r="E155" s="14">
        <f>SUM(E132:E154)</f>
        <v>3616034437.6704984</v>
      </c>
      <c r="F155" s="14">
        <f t="shared" ref="F155:I155" si="17">SUM(F132:F154)</f>
        <v>-139538498.51999995</v>
      </c>
      <c r="G155" s="14">
        <f t="shared" si="17"/>
        <v>4725620.8885999992</v>
      </c>
      <c r="H155" s="14">
        <f t="shared" si="17"/>
        <v>847442174.82740009</v>
      </c>
      <c r="I155" s="14">
        <f t="shared" si="17"/>
        <v>4328663734.8664999</v>
      </c>
      <c r="J155" s="11"/>
      <c r="K155" s="138"/>
      <c r="L155" s="134"/>
      <c r="M155" s="12">
        <v>11</v>
      </c>
      <c r="N155" s="5" t="s">
        <v>191</v>
      </c>
      <c r="O155" s="5">
        <v>146216553.28600001</v>
      </c>
      <c r="P155" s="5">
        <v>-3018317.48</v>
      </c>
      <c r="Q155" s="5">
        <v>191083.3567</v>
      </c>
      <c r="R155" s="5">
        <v>34965498.578100003</v>
      </c>
      <c r="S155" s="6">
        <f t="shared" si="15"/>
        <v>178354817.74080002</v>
      </c>
    </row>
    <row r="156" spans="1:19" ht="24.95" customHeight="1">
      <c r="A156" s="136">
        <v>8</v>
      </c>
      <c r="B156" s="131" t="s">
        <v>31</v>
      </c>
      <c r="C156" s="1">
        <v>1</v>
      </c>
      <c r="D156" s="5" t="s">
        <v>201</v>
      </c>
      <c r="E156" s="5">
        <v>141945228.23199999</v>
      </c>
      <c r="F156" s="5">
        <v>0</v>
      </c>
      <c r="G156" s="5">
        <v>185501.3682</v>
      </c>
      <c r="H156" s="5">
        <v>31021965.175700001</v>
      </c>
      <c r="I156" s="6">
        <f t="shared" si="14"/>
        <v>173152694.77590001</v>
      </c>
      <c r="J156" s="11"/>
      <c r="K156" s="138"/>
      <c r="L156" s="134"/>
      <c r="M156" s="12">
        <v>12</v>
      </c>
      <c r="N156" s="5" t="s">
        <v>579</v>
      </c>
      <c r="O156" s="5">
        <v>155344593.04530001</v>
      </c>
      <c r="P156" s="5">
        <v>-3018317.48</v>
      </c>
      <c r="Q156" s="5">
        <v>203012.35140000001</v>
      </c>
      <c r="R156" s="5">
        <v>32708736.281199999</v>
      </c>
      <c r="S156" s="6">
        <f t="shared" si="15"/>
        <v>185238024.1979</v>
      </c>
    </row>
    <row r="157" spans="1:19" ht="24.95" customHeight="1">
      <c r="A157" s="136"/>
      <c r="B157" s="134"/>
      <c r="C157" s="1">
        <v>2</v>
      </c>
      <c r="D157" s="5" t="s">
        <v>202</v>
      </c>
      <c r="E157" s="5">
        <v>137255850.17739999</v>
      </c>
      <c r="F157" s="5">
        <v>0</v>
      </c>
      <c r="G157" s="5">
        <v>179373.04629999999</v>
      </c>
      <c r="H157" s="5">
        <v>33893264.817900002</v>
      </c>
      <c r="I157" s="6">
        <f t="shared" si="14"/>
        <v>171328488.04159999</v>
      </c>
      <c r="J157" s="11"/>
      <c r="K157" s="139"/>
      <c r="L157" s="132"/>
      <c r="M157" s="12">
        <v>13</v>
      </c>
      <c r="N157" s="5" t="s">
        <v>580</v>
      </c>
      <c r="O157" s="5">
        <v>124705235.9834</v>
      </c>
      <c r="P157" s="5">
        <v>-3018317.48</v>
      </c>
      <c r="Q157" s="5">
        <v>162971.2543</v>
      </c>
      <c r="R157" s="5">
        <v>29210932.704999998</v>
      </c>
      <c r="S157" s="6">
        <f t="shared" si="15"/>
        <v>151060822.46270001</v>
      </c>
    </row>
    <row r="158" spans="1:19" ht="24.95" customHeight="1">
      <c r="A158" s="136"/>
      <c r="B158" s="134"/>
      <c r="C158" s="1">
        <v>3</v>
      </c>
      <c r="D158" s="5" t="s">
        <v>203</v>
      </c>
      <c r="E158" s="5">
        <v>192564011.7051</v>
      </c>
      <c r="F158" s="5">
        <v>0</v>
      </c>
      <c r="G158" s="5">
        <v>251652.6133</v>
      </c>
      <c r="H158" s="5">
        <v>43882715.539499998</v>
      </c>
      <c r="I158" s="6">
        <f t="shared" si="14"/>
        <v>236698379.85789999</v>
      </c>
      <c r="J158" s="11"/>
      <c r="K158" s="18"/>
      <c r="L158" s="122" t="s">
        <v>836</v>
      </c>
      <c r="M158" s="123"/>
      <c r="N158" s="124"/>
      <c r="O158" s="14">
        <f>SUM(O145:O157)</f>
        <v>1992558951.8874002</v>
      </c>
      <c r="P158" s="14">
        <f t="shared" ref="P158:S158" si="18">SUM(P145:P157)</f>
        <v>-39238127.239999995</v>
      </c>
      <c r="Q158" s="14">
        <f t="shared" si="18"/>
        <v>2603979.1287000002</v>
      </c>
      <c r="R158" s="14">
        <f t="shared" si="18"/>
        <v>449091763.29879993</v>
      </c>
      <c r="S158" s="14">
        <f t="shared" si="18"/>
        <v>2405016567.0749002</v>
      </c>
    </row>
    <row r="159" spans="1:19" ht="24.95" customHeight="1">
      <c r="A159" s="136"/>
      <c r="B159" s="134"/>
      <c r="C159" s="1">
        <v>4</v>
      </c>
      <c r="D159" s="5" t="s">
        <v>204</v>
      </c>
      <c r="E159" s="5">
        <v>110922693.2912</v>
      </c>
      <c r="F159" s="5">
        <v>0</v>
      </c>
      <c r="G159" s="5">
        <v>144959.51449999999</v>
      </c>
      <c r="H159" s="5">
        <v>29416170.155400001</v>
      </c>
      <c r="I159" s="6">
        <f t="shared" si="14"/>
        <v>140483822.96110001</v>
      </c>
      <c r="J159" s="11"/>
      <c r="K159" s="137">
        <v>26</v>
      </c>
      <c r="L159" s="131" t="s">
        <v>49</v>
      </c>
      <c r="M159" s="12">
        <v>1</v>
      </c>
      <c r="N159" s="5" t="s">
        <v>581</v>
      </c>
      <c r="O159" s="5">
        <v>137122674.76449999</v>
      </c>
      <c r="P159" s="5">
        <v>0</v>
      </c>
      <c r="Q159" s="5">
        <v>179199.00580000001</v>
      </c>
      <c r="R159" s="5">
        <v>33966928.180699997</v>
      </c>
      <c r="S159" s="6">
        <f t="shared" si="15"/>
        <v>171268801.95100001</v>
      </c>
    </row>
    <row r="160" spans="1:19" ht="24.95" customHeight="1">
      <c r="A160" s="136"/>
      <c r="B160" s="134"/>
      <c r="C160" s="1">
        <v>5</v>
      </c>
      <c r="D160" s="5" t="s">
        <v>205</v>
      </c>
      <c r="E160" s="5">
        <v>153526019.25420001</v>
      </c>
      <c r="F160" s="5">
        <v>0</v>
      </c>
      <c r="G160" s="5">
        <v>200635.745</v>
      </c>
      <c r="H160" s="5">
        <v>36769866.113300003</v>
      </c>
      <c r="I160" s="6">
        <f t="shared" si="14"/>
        <v>190496521.11250001</v>
      </c>
      <c r="J160" s="11"/>
      <c r="K160" s="138"/>
      <c r="L160" s="134"/>
      <c r="M160" s="12">
        <v>2</v>
      </c>
      <c r="N160" s="5" t="s">
        <v>582</v>
      </c>
      <c r="O160" s="5">
        <v>117729165.78309999</v>
      </c>
      <c r="P160" s="5">
        <v>0</v>
      </c>
      <c r="Q160" s="5">
        <v>153854.5649</v>
      </c>
      <c r="R160" s="5">
        <v>28249170.9285</v>
      </c>
      <c r="S160" s="6">
        <f t="shared" si="15"/>
        <v>146132191.27649999</v>
      </c>
    </row>
    <row r="161" spans="1:19" ht="24.95" customHeight="1">
      <c r="A161" s="136"/>
      <c r="B161" s="134"/>
      <c r="C161" s="1">
        <v>6</v>
      </c>
      <c r="D161" s="5" t="s">
        <v>206</v>
      </c>
      <c r="E161" s="5">
        <v>110599441.95389999</v>
      </c>
      <c r="F161" s="5">
        <v>0</v>
      </c>
      <c r="G161" s="5">
        <v>144537.0729</v>
      </c>
      <c r="H161" s="5">
        <v>28441196.129500002</v>
      </c>
      <c r="I161" s="6">
        <f t="shared" si="14"/>
        <v>139185175.15630001</v>
      </c>
      <c r="J161" s="11"/>
      <c r="K161" s="138"/>
      <c r="L161" s="134"/>
      <c r="M161" s="12">
        <v>3</v>
      </c>
      <c r="N161" s="5" t="s">
        <v>583</v>
      </c>
      <c r="O161" s="5">
        <v>134824335.92899999</v>
      </c>
      <c r="P161" s="5">
        <v>0</v>
      </c>
      <c r="Q161" s="5">
        <v>176195.41769999999</v>
      </c>
      <c r="R161" s="5">
        <v>38153265.033399999</v>
      </c>
      <c r="S161" s="6">
        <f t="shared" si="15"/>
        <v>173153796.38009998</v>
      </c>
    </row>
    <row r="162" spans="1:19" ht="24.95" customHeight="1">
      <c r="A162" s="136"/>
      <c r="B162" s="134"/>
      <c r="C162" s="1">
        <v>7</v>
      </c>
      <c r="D162" s="5" t="s">
        <v>207</v>
      </c>
      <c r="E162" s="5">
        <v>185400547.27849999</v>
      </c>
      <c r="F162" s="5">
        <v>0</v>
      </c>
      <c r="G162" s="5">
        <v>242291.02739999999</v>
      </c>
      <c r="H162" s="5">
        <v>40973395.469999999</v>
      </c>
      <c r="I162" s="6">
        <f t="shared" si="14"/>
        <v>226616233.77589998</v>
      </c>
      <c r="J162" s="11"/>
      <c r="K162" s="138"/>
      <c r="L162" s="134"/>
      <c r="M162" s="12">
        <v>4</v>
      </c>
      <c r="N162" s="5" t="s">
        <v>584</v>
      </c>
      <c r="O162" s="5">
        <v>219474213.6065</v>
      </c>
      <c r="P162" s="5">
        <v>0</v>
      </c>
      <c r="Q162" s="5">
        <v>286820.2574</v>
      </c>
      <c r="R162" s="5">
        <v>36925099.197700001</v>
      </c>
      <c r="S162" s="6">
        <f t="shared" si="15"/>
        <v>256686133.0616</v>
      </c>
    </row>
    <row r="163" spans="1:19" ht="24.95" customHeight="1">
      <c r="A163" s="136"/>
      <c r="B163" s="134"/>
      <c r="C163" s="1">
        <v>8</v>
      </c>
      <c r="D163" s="5" t="s">
        <v>208</v>
      </c>
      <c r="E163" s="5">
        <v>122691692.105</v>
      </c>
      <c r="F163" s="5">
        <v>0</v>
      </c>
      <c r="G163" s="5">
        <v>160339.851</v>
      </c>
      <c r="H163" s="5">
        <v>31455867.622200001</v>
      </c>
      <c r="I163" s="6">
        <f t="shared" si="14"/>
        <v>154307899.57820001</v>
      </c>
      <c r="J163" s="11"/>
      <c r="K163" s="138"/>
      <c r="L163" s="134"/>
      <c r="M163" s="12">
        <v>5</v>
      </c>
      <c r="N163" s="5" t="s">
        <v>585</v>
      </c>
      <c r="O163" s="5">
        <v>131740648.22830001</v>
      </c>
      <c r="P163" s="5">
        <v>0</v>
      </c>
      <c r="Q163" s="5">
        <v>172165.4951</v>
      </c>
      <c r="R163" s="5">
        <v>35061492.355499998</v>
      </c>
      <c r="S163" s="6">
        <f t="shared" si="15"/>
        <v>166974306.07890001</v>
      </c>
    </row>
    <row r="164" spans="1:19" ht="24.95" customHeight="1">
      <c r="A164" s="136"/>
      <c r="B164" s="134"/>
      <c r="C164" s="1">
        <v>9</v>
      </c>
      <c r="D164" s="5" t="s">
        <v>209</v>
      </c>
      <c r="E164" s="5">
        <v>145714988.8624</v>
      </c>
      <c r="F164" s="5">
        <v>0</v>
      </c>
      <c r="G164" s="5">
        <v>190427.88639999999</v>
      </c>
      <c r="H164" s="5">
        <v>35005627.399800003</v>
      </c>
      <c r="I164" s="6">
        <f t="shared" si="14"/>
        <v>180911044.14860001</v>
      </c>
      <c r="J164" s="11"/>
      <c r="K164" s="138"/>
      <c r="L164" s="134"/>
      <c r="M164" s="12">
        <v>6</v>
      </c>
      <c r="N164" s="5" t="s">
        <v>586</v>
      </c>
      <c r="O164" s="5">
        <v>138750823.9032</v>
      </c>
      <c r="P164" s="5">
        <v>0</v>
      </c>
      <c r="Q164" s="5">
        <v>181326.75529999999</v>
      </c>
      <c r="R164" s="5">
        <v>36043207.054700002</v>
      </c>
      <c r="S164" s="6">
        <f t="shared" si="15"/>
        <v>174975357.71319997</v>
      </c>
    </row>
    <row r="165" spans="1:19" ht="24.95" customHeight="1">
      <c r="A165" s="136"/>
      <c r="B165" s="134"/>
      <c r="C165" s="1">
        <v>10</v>
      </c>
      <c r="D165" s="5" t="s">
        <v>210</v>
      </c>
      <c r="E165" s="5">
        <v>124201927.28740001</v>
      </c>
      <c r="F165" s="5">
        <v>0</v>
      </c>
      <c r="G165" s="5">
        <v>162313.50450000001</v>
      </c>
      <c r="H165" s="5">
        <v>30678720.9991</v>
      </c>
      <c r="I165" s="6">
        <f t="shared" si="14"/>
        <v>155042961.79100001</v>
      </c>
      <c r="J165" s="11"/>
      <c r="K165" s="138"/>
      <c r="L165" s="134"/>
      <c r="M165" s="12">
        <v>7</v>
      </c>
      <c r="N165" s="5" t="s">
        <v>587</v>
      </c>
      <c r="O165" s="5">
        <v>131423070.98280001</v>
      </c>
      <c r="P165" s="5">
        <v>0</v>
      </c>
      <c r="Q165" s="5">
        <v>171750.4687</v>
      </c>
      <c r="R165" s="5">
        <v>33554838.250299998</v>
      </c>
      <c r="S165" s="6">
        <f t="shared" si="15"/>
        <v>165149659.70180002</v>
      </c>
    </row>
    <row r="166" spans="1:19" ht="24.95" customHeight="1">
      <c r="A166" s="136"/>
      <c r="B166" s="134"/>
      <c r="C166" s="1">
        <v>11</v>
      </c>
      <c r="D166" s="5" t="s">
        <v>211</v>
      </c>
      <c r="E166" s="5">
        <v>178949834.9684</v>
      </c>
      <c r="F166" s="5">
        <v>0</v>
      </c>
      <c r="G166" s="5">
        <v>233860.90280000001</v>
      </c>
      <c r="H166" s="5">
        <v>44361833.5141</v>
      </c>
      <c r="I166" s="6">
        <f t="shared" si="14"/>
        <v>223545529.38529998</v>
      </c>
      <c r="J166" s="11"/>
      <c r="K166" s="138"/>
      <c r="L166" s="134"/>
      <c r="M166" s="12">
        <v>8</v>
      </c>
      <c r="N166" s="5" t="s">
        <v>588</v>
      </c>
      <c r="O166" s="5">
        <v>117434840.5729</v>
      </c>
      <c r="P166" s="5">
        <v>0</v>
      </c>
      <c r="Q166" s="5">
        <v>153469.92550000001</v>
      </c>
      <c r="R166" s="5">
        <v>30791010.692499999</v>
      </c>
      <c r="S166" s="6">
        <f t="shared" si="15"/>
        <v>148379321.1909</v>
      </c>
    </row>
    <row r="167" spans="1:19" ht="24.95" customHeight="1">
      <c r="A167" s="136"/>
      <c r="B167" s="134"/>
      <c r="C167" s="1">
        <v>12</v>
      </c>
      <c r="D167" s="5" t="s">
        <v>212</v>
      </c>
      <c r="E167" s="5">
        <v>126735130.9065</v>
      </c>
      <c r="F167" s="5">
        <v>0</v>
      </c>
      <c r="G167" s="5">
        <v>165624.02609999999</v>
      </c>
      <c r="H167" s="5">
        <v>32546872.115499999</v>
      </c>
      <c r="I167" s="6">
        <f t="shared" si="14"/>
        <v>159447627.04809999</v>
      </c>
      <c r="J167" s="11"/>
      <c r="K167" s="138"/>
      <c r="L167" s="134"/>
      <c r="M167" s="12">
        <v>9</v>
      </c>
      <c r="N167" s="5" t="s">
        <v>589</v>
      </c>
      <c r="O167" s="5">
        <v>126718953.3286</v>
      </c>
      <c r="P167" s="5">
        <v>0</v>
      </c>
      <c r="Q167" s="5">
        <v>165602.88440000001</v>
      </c>
      <c r="R167" s="5">
        <v>33154184.7432</v>
      </c>
      <c r="S167" s="6">
        <f t="shared" si="15"/>
        <v>160038740.9562</v>
      </c>
    </row>
    <row r="168" spans="1:19" ht="24.95" customHeight="1">
      <c r="A168" s="136"/>
      <c r="B168" s="134"/>
      <c r="C168" s="1">
        <v>13</v>
      </c>
      <c r="D168" s="5" t="s">
        <v>213</v>
      </c>
      <c r="E168" s="5">
        <v>146222822.08019999</v>
      </c>
      <c r="F168" s="5">
        <v>0</v>
      </c>
      <c r="G168" s="5">
        <v>191091.5491</v>
      </c>
      <c r="H168" s="5">
        <v>39430690.122900002</v>
      </c>
      <c r="I168" s="6">
        <f t="shared" si="14"/>
        <v>185844603.75220001</v>
      </c>
      <c r="J168" s="11"/>
      <c r="K168" s="138"/>
      <c r="L168" s="134"/>
      <c r="M168" s="12">
        <v>10</v>
      </c>
      <c r="N168" s="5" t="s">
        <v>590</v>
      </c>
      <c r="O168" s="5">
        <v>139553163.88699999</v>
      </c>
      <c r="P168" s="5">
        <v>0</v>
      </c>
      <c r="Q168" s="5">
        <v>182375.2947</v>
      </c>
      <c r="R168" s="5">
        <v>35408750.640900001</v>
      </c>
      <c r="S168" s="6">
        <f t="shared" si="15"/>
        <v>175144289.82260001</v>
      </c>
    </row>
    <row r="169" spans="1:19" ht="24.95" customHeight="1">
      <c r="A169" s="136"/>
      <c r="B169" s="134"/>
      <c r="C169" s="1">
        <v>14</v>
      </c>
      <c r="D169" s="5" t="s">
        <v>214</v>
      </c>
      <c r="E169" s="5">
        <v>129253356.0642</v>
      </c>
      <c r="F169" s="5">
        <v>0</v>
      </c>
      <c r="G169" s="5">
        <v>168914.973</v>
      </c>
      <c r="H169" s="5">
        <v>30252089.391199999</v>
      </c>
      <c r="I169" s="6">
        <f t="shared" si="14"/>
        <v>159674360.42840001</v>
      </c>
      <c r="J169" s="11"/>
      <c r="K169" s="138"/>
      <c r="L169" s="134"/>
      <c r="M169" s="12">
        <v>11</v>
      </c>
      <c r="N169" s="5" t="s">
        <v>591</v>
      </c>
      <c r="O169" s="5">
        <v>136314791.70140001</v>
      </c>
      <c r="P169" s="5">
        <v>0</v>
      </c>
      <c r="Q169" s="5">
        <v>178143.2224</v>
      </c>
      <c r="R169" s="5">
        <v>32241618.749400001</v>
      </c>
      <c r="S169" s="6">
        <f t="shared" si="15"/>
        <v>168734553.67320001</v>
      </c>
    </row>
    <row r="170" spans="1:19" ht="24.95" customHeight="1">
      <c r="A170" s="136"/>
      <c r="B170" s="134"/>
      <c r="C170" s="1">
        <v>15</v>
      </c>
      <c r="D170" s="5" t="s">
        <v>215</v>
      </c>
      <c r="E170" s="5">
        <v>118949220.38240001</v>
      </c>
      <c r="F170" s="5">
        <v>0</v>
      </c>
      <c r="G170" s="5">
        <v>155448.99540000001</v>
      </c>
      <c r="H170" s="5">
        <v>28039179.3402</v>
      </c>
      <c r="I170" s="6">
        <f t="shared" si="14"/>
        <v>147143848.71799999</v>
      </c>
      <c r="J170" s="11"/>
      <c r="K170" s="138"/>
      <c r="L170" s="134"/>
      <c r="M170" s="12">
        <v>12</v>
      </c>
      <c r="N170" s="5" t="s">
        <v>592</v>
      </c>
      <c r="O170" s="5">
        <v>158618730.6239</v>
      </c>
      <c r="P170" s="5">
        <v>0</v>
      </c>
      <c r="Q170" s="5">
        <v>207291.1637</v>
      </c>
      <c r="R170" s="5">
        <v>39799504.093900003</v>
      </c>
      <c r="S170" s="6">
        <f t="shared" si="15"/>
        <v>198625525.88150001</v>
      </c>
    </row>
    <row r="171" spans="1:19" ht="24.95" customHeight="1">
      <c r="A171" s="136"/>
      <c r="B171" s="134"/>
      <c r="C171" s="1">
        <v>16</v>
      </c>
      <c r="D171" s="5" t="s">
        <v>216</v>
      </c>
      <c r="E171" s="5">
        <v>174293901.5237</v>
      </c>
      <c r="F171" s="5">
        <v>0</v>
      </c>
      <c r="G171" s="5">
        <v>227776.28810000001</v>
      </c>
      <c r="H171" s="5">
        <v>35292371.100699998</v>
      </c>
      <c r="I171" s="6">
        <f t="shared" si="14"/>
        <v>209814048.91249999</v>
      </c>
      <c r="J171" s="11"/>
      <c r="K171" s="138"/>
      <c r="L171" s="134"/>
      <c r="M171" s="12">
        <v>13</v>
      </c>
      <c r="N171" s="5" t="s">
        <v>593</v>
      </c>
      <c r="O171" s="5">
        <v>162484437.79750001</v>
      </c>
      <c r="P171" s="5">
        <v>0</v>
      </c>
      <c r="Q171" s="5">
        <v>212343.0699</v>
      </c>
      <c r="R171" s="5">
        <v>37658848.002400003</v>
      </c>
      <c r="S171" s="6">
        <f t="shared" si="15"/>
        <v>200355628.86980003</v>
      </c>
    </row>
    <row r="172" spans="1:19" ht="24.95" customHeight="1">
      <c r="A172" s="136"/>
      <c r="B172" s="134"/>
      <c r="C172" s="1">
        <v>17</v>
      </c>
      <c r="D172" s="5" t="s">
        <v>217</v>
      </c>
      <c r="E172" s="5">
        <v>179627583.24599999</v>
      </c>
      <c r="F172" s="5">
        <v>0</v>
      </c>
      <c r="G172" s="5">
        <v>234746.61929999999</v>
      </c>
      <c r="H172" s="5">
        <v>38874773.9146</v>
      </c>
      <c r="I172" s="6">
        <f t="shared" si="14"/>
        <v>218737103.77990001</v>
      </c>
      <c r="J172" s="11"/>
      <c r="K172" s="138"/>
      <c r="L172" s="134"/>
      <c r="M172" s="12">
        <v>14</v>
      </c>
      <c r="N172" s="5" t="s">
        <v>594</v>
      </c>
      <c r="O172" s="5">
        <v>179913395.86410001</v>
      </c>
      <c r="P172" s="5">
        <v>0</v>
      </c>
      <c r="Q172" s="5">
        <v>235120.13399999999</v>
      </c>
      <c r="R172" s="5">
        <v>39005240.704800002</v>
      </c>
      <c r="S172" s="6">
        <f t="shared" si="15"/>
        <v>219153756.70290002</v>
      </c>
    </row>
    <row r="173" spans="1:19" ht="24.95" customHeight="1">
      <c r="A173" s="136"/>
      <c r="B173" s="134"/>
      <c r="C173" s="1">
        <v>18</v>
      </c>
      <c r="D173" s="5" t="s">
        <v>218</v>
      </c>
      <c r="E173" s="5">
        <v>100016726.2904</v>
      </c>
      <c r="F173" s="5">
        <v>0</v>
      </c>
      <c r="G173" s="5">
        <v>130707.03260000001</v>
      </c>
      <c r="H173" s="5">
        <v>27713733.570799999</v>
      </c>
      <c r="I173" s="6">
        <f t="shared" si="14"/>
        <v>127861166.89379999</v>
      </c>
      <c r="J173" s="11"/>
      <c r="K173" s="138"/>
      <c r="L173" s="134"/>
      <c r="M173" s="12">
        <v>15</v>
      </c>
      <c r="N173" s="5" t="s">
        <v>595</v>
      </c>
      <c r="O173" s="5">
        <v>212286620.96470001</v>
      </c>
      <c r="P173" s="5">
        <v>0</v>
      </c>
      <c r="Q173" s="5">
        <v>277427.13949999999</v>
      </c>
      <c r="R173" s="5">
        <v>40186146.089000002</v>
      </c>
      <c r="S173" s="6">
        <f t="shared" si="15"/>
        <v>252750194.19319999</v>
      </c>
    </row>
    <row r="174" spans="1:19" ht="24.95" customHeight="1">
      <c r="A174" s="136"/>
      <c r="B174" s="134"/>
      <c r="C174" s="1">
        <v>19</v>
      </c>
      <c r="D174" s="5" t="s">
        <v>219</v>
      </c>
      <c r="E174" s="5">
        <v>134741984.5113</v>
      </c>
      <c r="F174" s="5">
        <v>0</v>
      </c>
      <c r="G174" s="5">
        <v>176087.7966</v>
      </c>
      <c r="H174" s="5">
        <v>31274778.296</v>
      </c>
      <c r="I174" s="6">
        <f t="shared" si="14"/>
        <v>166192850.60390002</v>
      </c>
      <c r="J174" s="11"/>
      <c r="K174" s="138"/>
      <c r="L174" s="134"/>
      <c r="M174" s="12">
        <v>16</v>
      </c>
      <c r="N174" s="5" t="s">
        <v>596</v>
      </c>
      <c r="O174" s="5">
        <v>134447953.88519999</v>
      </c>
      <c r="P174" s="5">
        <v>0</v>
      </c>
      <c r="Q174" s="5">
        <v>175703.5422</v>
      </c>
      <c r="R174" s="5">
        <v>39156640.7729</v>
      </c>
      <c r="S174" s="6">
        <f t="shared" si="15"/>
        <v>173780298.20029998</v>
      </c>
    </row>
    <row r="175" spans="1:19" ht="24.95" customHeight="1">
      <c r="A175" s="136"/>
      <c r="B175" s="134"/>
      <c r="C175" s="1">
        <v>20</v>
      </c>
      <c r="D175" s="5" t="s">
        <v>220</v>
      </c>
      <c r="E175" s="5">
        <v>159452537.2209</v>
      </c>
      <c r="F175" s="5">
        <v>0</v>
      </c>
      <c r="G175" s="5">
        <v>208380.8254</v>
      </c>
      <c r="H175" s="5">
        <v>34055343.930399999</v>
      </c>
      <c r="I175" s="6">
        <f t="shared" si="14"/>
        <v>193716261.97670001</v>
      </c>
      <c r="J175" s="11"/>
      <c r="K175" s="138"/>
      <c r="L175" s="134"/>
      <c r="M175" s="12">
        <v>17</v>
      </c>
      <c r="N175" s="5" t="s">
        <v>597</v>
      </c>
      <c r="O175" s="5">
        <v>182486327.05520001</v>
      </c>
      <c r="P175" s="5">
        <v>0</v>
      </c>
      <c r="Q175" s="5">
        <v>238482.5736</v>
      </c>
      <c r="R175" s="5">
        <v>42451845.458499998</v>
      </c>
      <c r="S175" s="6">
        <f t="shared" si="15"/>
        <v>225176655.0873</v>
      </c>
    </row>
    <row r="176" spans="1:19" ht="24.95" customHeight="1">
      <c r="A176" s="136"/>
      <c r="B176" s="134"/>
      <c r="C176" s="1">
        <v>21</v>
      </c>
      <c r="D176" s="5" t="s">
        <v>221</v>
      </c>
      <c r="E176" s="5">
        <v>232200996.42480001</v>
      </c>
      <c r="F176" s="5">
        <v>0</v>
      </c>
      <c r="G176" s="5">
        <v>303452.2757</v>
      </c>
      <c r="H176" s="5">
        <v>62931252.581799999</v>
      </c>
      <c r="I176" s="6">
        <f t="shared" si="14"/>
        <v>295435701.2823</v>
      </c>
      <c r="J176" s="11"/>
      <c r="K176" s="138"/>
      <c r="L176" s="134"/>
      <c r="M176" s="12">
        <v>18</v>
      </c>
      <c r="N176" s="5" t="s">
        <v>598</v>
      </c>
      <c r="O176" s="5">
        <v>123265593.06829999</v>
      </c>
      <c r="P176" s="5">
        <v>0</v>
      </c>
      <c r="Q176" s="5">
        <v>161089.85449999999</v>
      </c>
      <c r="R176" s="5">
        <v>31751140.089299999</v>
      </c>
      <c r="S176" s="6">
        <f t="shared" si="15"/>
        <v>155177823.01209998</v>
      </c>
    </row>
    <row r="177" spans="1:19" ht="24.95" customHeight="1">
      <c r="A177" s="136"/>
      <c r="B177" s="134"/>
      <c r="C177" s="1">
        <v>22</v>
      </c>
      <c r="D177" s="5" t="s">
        <v>222</v>
      </c>
      <c r="E177" s="5">
        <v>145000024.40900001</v>
      </c>
      <c r="F177" s="5">
        <v>0</v>
      </c>
      <c r="G177" s="5">
        <v>189493.53390000001</v>
      </c>
      <c r="H177" s="5">
        <v>33232754.565400001</v>
      </c>
      <c r="I177" s="6">
        <f t="shared" si="14"/>
        <v>178422272.50830001</v>
      </c>
      <c r="J177" s="11"/>
      <c r="K177" s="138"/>
      <c r="L177" s="134"/>
      <c r="M177" s="12">
        <v>19</v>
      </c>
      <c r="N177" s="5" t="s">
        <v>599</v>
      </c>
      <c r="O177" s="5">
        <v>141864500.3748</v>
      </c>
      <c r="P177" s="5">
        <v>0</v>
      </c>
      <c r="Q177" s="5">
        <v>185395.8688</v>
      </c>
      <c r="R177" s="5">
        <v>35873932.841399997</v>
      </c>
      <c r="S177" s="6">
        <f t="shared" si="15"/>
        <v>177923829.08500001</v>
      </c>
    </row>
    <row r="178" spans="1:19" ht="24.95" customHeight="1">
      <c r="A178" s="136"/>
      <c r="B178" s="134"/>
      <c r="C178" s="1">
        <v>23</v>
      </c>
      <c r="D178" s="5" t="s">
        <v>223</v>
      </c>
      <c r="E178" s="5">
        <v>135026818.02590001</v>
      </c>
      <c r="F178" s="5">
        <v>0</v>
      </c>
      <c r="G178" s="5">
        <v>176460.0318</v>
      </c>
      <c r="H178" s="5">
        <v>32269671.3904</v>
      </c>
      <c r="I178" s="6">
        <f t="shared" si="14"/>
        <v>167472949.4481</v>
      </c>
      <c r="J178" s="11"/>
      <c r="K178" s="138"/>
      <c r="L178" s="134"/>
      <c r="M178" s="12">
        <v>20</v>
      </c>
      <c r="N178" s="5" t="s">
        <v>600</v>
      </c>
      <c r="O178" s="5">
        <v>163624813.2895</v>
      </c>
      <c r="P178" s="5">
        <v>0</v>
      </c>
      <c r="Q178" s="5">
        <v>213833.37160000001</v>
      </c>
      <c r="R178" s="5">
        <v>37679751.663599998</v>
      </c>
      <c r="S178" s="6">
        <f t="shared" si="15"/>
        <v>201518398.3247</v>
      </c>
    </row>
    <row r="179" spans="1:19" ht="24.95" customHeight="1">
      <c r="A179" s="136"/>
      <c r="B179" s="134"/>
      <c r="C179" s="1">
        <v>24</v>
      </c>
      <c r="D179" s="5" t="s">
        <v>224</v>
      </c>
      <c r="E179" s="5">
        <v>131798976.7687</v>
      </c>
      <c r="F179" s="5">
        <v>0</v>
      </c>
      <c r="G179" s="5">
        <v>172241.7218</v>
      </c>
      <c r="H179" s="5">
        <v>31754426.436000001</v>
      </c>
      <c r="I179" s="6">
        <f t="shared" si="14"/>
        <v>163725644.92649999</v>
      </c>
      <c r="J179" s="11"/>
      <c r="K179" s="138"/>
      <c r="L179" s="134"/>
      <c r="M179" s="12">
        <v>21</v>
      </c>
      <c r="N179" s="5" t="s">
        <v>601</v>
      </c>
      <c r="O179" s="5">
        <v>153926852.78060001</v>
      </c>
      <c r="P179" s="5">
        <v>0</v>
      </c>
      <c r="Q179" s="5">
        <v>201159.57500000001</v>
      </c>
      <c r="R179" s="5">
        <v>37234715.745399997</v>
      </c>
      <c r="S179" s="6">
        <f t="shared" si="15"/>
        <v>191362728.10100001</v>
      </c>
    </row>
    <row r="180" spans="1:19" ht="24.95" customHeight="1">
      <c r="A180" s="136"/>
      <c r="B180" s="134"/>
      <c r="C180" s="1">
        <v>25</v>
      </c>
      <c r="D180" s="5" t="s">
        <v>225</v>
      </c>
      <c r="E180" s="5">
        <v>150734377.3193</v>
      </c>
      <c r="F180" s="5">
        <v>0</v>
      </c>
      <c r="G180" s="5">
        <v>196987.4829</v>
      </c>
      <c r="H180" s="5">
        <v>41389802.460900001</v>
      </c>
      <c r="I180" s="6">
        <f t="shared" si="14"/>
        <v>192321167.2631</v>
      </c>
      <c r="J180" s="11"/>
      <c r="K180" s="138"/>
      <c r="L180" s="134"/>
      <c r="M180" s="12">
        <v>22</v>
      </c>
      <c r="N180" s="5" t="s">
        <v>602</v>
      </c>
      <c r="O180" s="5">
        <v>181965124.38479999</v>
      </c>
      <c r="P180" s="5">
        <v>0</v>
      </c>
      <c r="Q180" s="5">
        <v>237801.43900000001</v>
      </c>
      <c r="R180" s="5">
        <v>41729836.028800003</v>
      </c>
      <c r="S180" s="6">
        <f t="shared" si="15"/>
        <v>223932761.85260001</v>
      </c>
    </row>
    <row r="181" spans="1:19" ht="24.95" customHeight="1">
      <c r="A181" s="136"/>
      <c r="B181" s="134"/>
      <c r="C181" s="1">
        <v>26</v>
      </c>
      <c r="D181" s="5" t="s">
        <v>226</v>
      </c>
      <c r="E181" s="5">
        <v>131025711.8492</v>
      </c>
      <c r="F181" s="5">
        <v>0</v>
      </c>
      <c r="G181" s="5">
        <v>171231.17920000001</v>
      </c>
      <c r="H181" s="5">
        <v>30993109.034600001</v>
      </c>
      <c r="I181" s="6">
        <f t="shared" si="14"/>
        <v>162190052.06299999</v>
      </c>
      <c r="J181" s="11"/>
      <c r="K181" s="138"/>
      <c r="L181" s="134"/>
      <c r="M181" s="12">
        <v>23</v>
      </c>
      <c r="N181" s="5" t="s">
        <v>603</v>
      </c>
      <c r="O181" s="5">
        <v>133075664.72400001</v>
      </c>
      <c r="P181" s="5">
        <v>0</v>
      </c>
      <c r="Q181" s="5">
        <v>173910.1637</v>
      </c>
      <c r="R181" s="5">
        <v>40303994.266099997</v>
      </c>
      <c r="S181" s="6">
        <f t="shared" si="15"/>
        <v>173553569.15380001</v>
      </c>
    </row>
    <row r="182" spans="1:19" ht="24.95" customHeight="1">
      <c r="A182" s="136"/>
      <c r="B182" s="132"/>
      <c r="C182" s="1">
        <v>27</v>
      </c>
      <c r="D182" s="5" t="s">
        <v>227</v>
      </c>
      <c r="E182" s="5">
        <v>127077358.075</v>
      </c>
      <c r="F182" s="5">
        <v>0</v>
      </c>
      <c r="G182" s="5">
        <v>166071.26620000001</v>
      </c>
      <c r="H182" s="5">
        <v>31183817.074499998</v>
      </c>
      <c r="I182" s="6">
        <f t="shared" si="14"/>
        <v>158427246.41570002</v>
      </c>
      <c r="J182" s="11"/>
      <c r="K182" s="138"/>
      <c r="L182" s="134"/>
      <c r="M182" s="12">
        <v>24</v>
      </c>
      <c r="N182" s="5" t="s">
        <v>604</v>
      </c>
      <c r="O182" s="5">
        <v>108302468.3344</v>
      </c>
      <c r="P182" s="5">
        <v>0</v>
      </c>
      <c r="Q182" s="5">
        <v>141535.2689</v>
      </c>
      <c r="R182" s="5">
        <v>30228278.072900001</v>
      </c>
      <c r="S182" s="6">
        <f t="shared" si="15"/>
        <v>138672281.6762</v>
      </c>
    </row>
    <row r="183" spans="1:19" ht="24.95" customHeight="1">
      <c r="A183" s="1"/>
      <c r="B183" s="122" t="s">
        <v>819</v>
      </c>
      <c r="C183" s="123"/>
      <c r="D183" s="124"/>
      <c r="E183" s="14">
        <f>SUM(E156:E182)</f>
        <v>3925929760.2129998</v>
      </c>
      <c r="F183" s="14">
        <f t="shared" ref="F183:I183" si="19">SUM(F156:F182)</f>
        <v>0</v>
      </c>
      <c r="G183" s="14">
        <f t="shared" si="19"/>
        <v>5130608.1294000009</v>
      </c>
      <c r="H183" s="14">
        <f t="shared" si="19"/>
        <v>947135288.26239991</v>
      </c>
      <c r="I183" s="14">
        <f t="shared" si="19"/>
        <v>4878195656.6047993</v>
      </c>
      <c r="J183" s="11"/>
      <c r="K183" s="139"/>
      <c r="L183" s="132"/>
      <c r="M183" s="12">
        <v>25</v>
      </c>
      <c r="N183" s="5" t="s">
        <v>605</v>
      </c>
      <c r="O183" s="5">
        <v>120723753.824</v>
      </c>
      <c r="P183" s="5">
        <v>0</v>
      </c>
      <c r="Q183" s="5">
        <v>157768.04749999999</v>
      </c>
      <c r="R183" s="5">
        <v>30094903.625599999</v>
      </c>
      <c r="S183" s="6">
        <f t="shared" si="15"/>
        <v>150976425.4971</v>
      </c>
    </row>
    <row r="184" spans="1:19" ht="24.95" customHeight="1">
      <c r="A184" s="136">
        <v>9</v>
      </c>
      <c r="B184" s="131" t="s">
        <v>32</v>
      </c>
      <c r="C184" s="1">
        <v>1</v>
      </c>
      <c r="D184" s="5" t="s">
        <v>228</v>
      </c>
      <c r="E184" s="5">
        <v>134718877.384</v>
      </c>
      <c r="F184" s="5">
        <v>-2017457.56</v>
      </c>
      <c r="G184" s="5">
        <v>176057.59899999999</v>
      </c>
      <c r="H184" s="5">
        <v>34681622.390799999</v>
      </c>
      <c r="I184" s="6">
        <f t="shared" si="14"/>
        <v>167559099.81380001</v>
      </c>
      <c r="J184" s="11"/>
      <c r="K184" s="18"/>
      <c r="L184" s="122" t="s">
        <v>837</v>
      </c>
      <c r="M184" s="123"/>
      <c r="N184" s="124"/>
      <c r="O184" s="14">
        <f>SUM(O159:O183)</f>
        <v>3688072919.6583004</v>
      </c>
      <c r="P184" s="14">
        <f t="shared" ref="P184:S184" si="20">SUM(P159:P183)</f>
        <v>0</v>
      </c>
      <c r="Q184" s="14">
        <f t="shared" si="20"/>
        <v>4819764.503800001</v>
      </c>
      <c r="R184" s="14">
        <f t="shared" si="20"/>
        <v>896704343.2814002</v>
      </c>
      <c r="S184" s="14">
        <f t="shared" si="20"/>
        <v>4589597027.4434986</v>
      </c>
    </row>
    <row r="185" spans="1:19" ht="24.95" customHeight="1">
      <c r="A185" s="136"/>
      <c r="B185" s="134"/>
      <c r="C185" s="1">
        <v>2</v>
      </c>
      <c r="D185" s="5" t="s">
        <v>229</v>
      </c>
      <c r="E185" s="5">
        <v>169339994.53749999</v>
      </c>
      <c r="F185" s="5">
        <v>-2544453.37</v>
      </c>
      <c r="G185" s="5">
        <v>221302.26610000001</v>
      </c>
      <c r="H185" s="5">
        <v>35160513.151699997</v>
      </c>
      <c r="I185" s="6">
        <f t="shared" si="14"/>
        <v>202177356.58529997</v>
      </c>
      <c r="J185" s="11"/>
      <c r="K185" s="137">
        <v>27</v>
      </c>
      <c r="L185" s="131" t="s">
        <v>50</v>
      </c>
      <c r="M185" s="12">
        <v>1</v>
      </c>
      <c r="N185" s="5" t="s">
        <v>606</v>
      </c>
      <c r="O185" s="5">
        <v>135538339.05360001</v>
      </c>
      <c r="P185" s="5">
        <v>-5788847.5199999996</v>
      </c>
      <c r="Q185" s="5">
        <v>177128.51389999999</v>
      </c>
      <c r="R185" s="5">
        <v>40472487.825000003</v>
      </c>
      <c r="S185" s="6">
        <f t="shared" si="15"/>
        <v>170399107.8725</v>
      </c>
    </row>
    <row r="186" spans="1:19" ht="24.95" customHeight="1">
      <c r="A186" s="136"/>
      <c r="B186" s="134"/>
      <c r="C186" s="1">
        <v>3</v>
      </c>
      <c r="D186" s="5" t="s">
        <v>230</v>
      </c>
      <c r="E186" s="5">
        <v>162108240.2441</v>
      </c>
      <c r="F186" s="5">
        <v>-2434582.2599999998</v>
      </c>
      <c r="G186" s="5">
        <v>211851.43549999999</v>
      </c>
      <c r="H186" s="5">
        <v>44269510.750500001</v>
      </c>
      <c r="I186" s="6">
        <f t="shared" si="14"/>
        <v>204155020.1701</v>
      </c>
      <c r="J186" s="11"/>
      <c r="K186" s="138"/>
      <c r="L186" s="134"/>
      <c r="M186" s="12">
        <v>2</v>
      </c>
      <c r="N186" s="5" t="s">
        <v>607</v>
      </c>
      <c r="O186" s="5">
        <v>139922596.22420001</v>
      </c>
      <c r="P186" s="5">
        <v>-5788847.5199999996</v>
      </c>
      <c r="Q186" s="5">
        <v>182858.08799999999</v>
      </c>
      <c r="R186" s="5">
        <v>44179782.441</v>
      </c>
      <c r="S186" s="6">
        <f t="shared" si="15"/>
        <v>178496389.23320001</v>
      </c>
    </row>
    <row r="187" spans="1:19" ht="24.95" customHeight="1">
      <c r="A187" s="136"/>
      <c r="B187" s="134"/>
      <c r="C187" s="1">
        <v>4</v>
      </c>
      <c r="D187" s="5" t="s">
        <v>231</v>
      </c>
      <c r="E187" s="5">
        <v>104595075.24590001</v>
      </c>
      <c r="F187" s="5">
        <v>-1558697.37</v>
      </c>
      <c r="G187" s="5">
        <v>136690.25580000001</v>
      </c>
      <c r="H187" s="5">
        <v>26167394.544599999</v>
      </c>
      <c r="I187" s="6">
        <f t="shared" si="14"/>
        <v>129340462.67629999</v>
      </c>
      <c r="J187" s="11"/>
      <c r="K187" s="138"/>
      <c r="L187" s="134"/>
      <c r="M187" s="12">
        <v>3</v>
      </c>
      <c r="N187" s="5" t="s">
        <v>608</v>
      </c>
      <c r="O187" s="5">
        <v>215065662.46669999</v>
      </c>
      <c r="P187" s="5">
        <v>-5788847.5199999996</v>
      </c>
      <c r="Q187" s="5">
        <v>281058.93469999998</v>
      </c>
      <c r="R187" s="5">
        <v>65105180.4586</v>
      </c>
      <c r="S187" s="6">
        <f t="shared" si="15"/>
        <v>274663054.33999997</v>
      </c>
    </row>
    <row r="188" spans="1:19" ht="24.95" customHeight="1">
      <c r="A188" s="136"/>
      <c r="B188" s="134"/>
      <c r="C188" s="1">
        <v>5</v>
      </c>
      <c r="D188" s="5" t="s">
        <v>232</v>
      </c>
      <c r="E188" s="5">
        <v>124946305.6432</v>
      </c>
      <c r="F188" s="5">
        <v>-1868649.67</v>
      </c>
      <c r="G188" s="5">
        <v>163286.29670000001</v>
      </c>
      <c r="H188" s="5">
        <v>31729358.930199999</v>
      </c>
      <c r="I188" s="6">
        <f t="shared" si="14"/>
        <v>154970301.2001</v>
      </c>
      <c r="J188" s="11"/>
      <c r="K188" s="138"/>
      <c r="L188" s="134"/>
      <c r="M188" s="12">
        <v>4</v>
      </c>
      <c r="N188" s="5" t="s">
        <v>609</v>
      </c>
      <c r="O188" s="5">
        <v>141407478.5027</v>
      </c>
      <c r="P188" s="5">
        <v>-5788847.5199999996</v>
      </c>
      <c r="Q188" s="5">
        <v>184798.609</v>
      </c>
      <c r="R188" s="5">
        <v>38995371.501999997</v>
      </c>
      <c r="S188" s="6">
        <f t="shared" si="15"/>
        <v>174798801.09369999</v>
      </c>
    </row>
    <row r="189" spans="1:19" ht="24.95" customHeight="1">
      <c r="A189" s="136"/>
      <c r="B189" s="134"/>
      <c r="C189" s="1">
        <v>6</v>
      </c>
      <c r="D189" s="5" t="s">
        <v>233</v>
      </c>
      <c r="E189" s="5">
        <v>143741456.89289999</v>
      </c>
      <c r="F189" s="5">
        <v>-2154700.0699999998</v>
      </c>
      <c r="G189" s="5">
        <v>187848.7727</v>
      </c>
      <c r="H189" s="5">
        <v>36528188.204800002</v>
      </c>
      <c r="I189" s="6">
        <f t="shared" si="14"/>
        <v>178302793.80040002</v>
      </c>
      <c r="J189" s="11"/>
      <c r="K189" s="138"/>
      <c r="L189" s="134"/>
      <c r="M189" s="12">
        <v>5</v>
      </c>
      <c r="N189" s="5" t="s">
        <v>610</v>
      </c>
      <c r="O189" s="5">
        <v>126726365.1891</v>
      </c>
      <c r="P189" s="5">
        <v>-5788847.5199999996</v>
      </c>
      <c r="Q189" s="5">
        <v>165612.57060000001</v>
      </c>
      <c r="R189" s="5">
        <v>38012596.472099997</v>
      </c>
      <c r="S189" s="6">
        <f t="shared" si="15"/>
        <v>159115726.71180001</v>
      </c>
    </row>
    <row r="190" spans="1:19" ht="24.95" customHeight="1">
      <c r="A190" s="136"/>
      <c r="B190" s="134"/>
      <c r="C190" s="1">
        <v>7</v>
      </c>
      <c r="D190" s="5" t="s">
        <v>234</v>
      </c>
      <c r="E190" s="5">
        <v>164792000.77829999</v>
      </c>
      <c r="F190" s="5">
        <v>-2475446.61</v>
      </c>
      <c r="G190" s="5">
        <v>215358.7126</v>
      </c>
      <c r="H190" s="5">
        <v>37812551.564599998</v>
      </c>
      <c r="I190" s="6">
        <f t="shared" si="14"/>
        <v>200344464.44549996</v>
      </c>
      <c r="J190" s="11"/>
      <c r="K190" s="138"/>
      <c r="L190" s="134"/>
      <c r="M190" s="12">
        <v>6</v>
      </c>
      <c r="N190" s="5" t="s">
        <v>611</v>
      </c>
      <c r="O190" s="5">
        <v>96397551.338699996</v>
      </c>
      <c r="P190" s="5">
        <v>-5788847.5199999996</v>
      </c>
      <c r="Q190" s="5">
        <v>125977.3075</v>
      </c>
      <c r="R190" s="5">
        <v>29401651.3237</v>
      </c>
      <c r="S190" s="6">
        <f t="shared" si="15"/>
        <v>120136332.4499</v>
      </c>
    </row>
    <row r="191" spans="1:19" ht="24.95" customHeight="1">
      <c r="A191" s="136"/>
      <c r="B191" s="134"/>
      <c r="C191" s="1">
        <v>8</v>
      </c>
      <c r="D191" s="5" t="s">
        <v>235</v>
      </c>
      <c r="E191" s="5">
        <v>130540632.7049</v>
      </c>
      <c r="F191" s="5">
        <v>-1953847.98</v>
      </c>
      <c r="G191" s="5">
        <v>170597.25270000001</v>
      </c>
      <c r="H191" s="5">
        <v>37301396.457000002</v>
      </c>
      <c r="I191" s="6">
        <f t="shared" si="14"/>
        <v>166058778.4346</v>
      </c>
      <c r="J191" s="11"/>
      <c r="K191" s="138"/>
      <c r="L191" s="134"/>
      <c r="M191" s="12">
        <v>7</v>
      </c>
      <c r="N191" s="5" t="s">
        <v>793</v>
      </c>
      <c r="O191" s="5">
        <v>93908249.640400007</v>
      </c>
      <c r="P191" s="5">
        <v>-5788847.5199999996</v>
      </c>
      <c r="Q191" s="5">
        <v>122724.15919999999</v>
      </c>
      <c r="R191" s="5">
        <v>29761785.052700002</v>
      </c>
      <c r="S191" s="6">
        <f t="shared" si="15"/>
        <v>118003911.33230001</v>
      </c>
    </row>
    <row r="192" spans="1:19" ht="24.95" customHeight="1">
      <c r="A192" s="136"/>
      <c r="B192" s="134"/>
      <c r="C192" s="1">
        <v>9</v>
      </c>
      <c r="D192" s="5" t="s">
        <v>236</v>
      </c>
      <c r="E192" s="5">
        <v>139140223.99110001</v>
      </c>
      <c r="F192" s="5">
        <v>-2084922.28</v>
      </c>
      <c r="G192" s="5">
        <v>181835.64350000001</v>
      </c>
      <c r="H192" s="5">
        <v>38228276.914399996</v>
      </c>
      <c r="I192" s="6">
        <f t="shared" si="14"/>
        <v>175465414.26899999</v>
      </c>
      <c r="J192" s="11"/>
      <c r="K192" s="138"/>
      <c r="L192" s="134"/>
      <c r="M192" s="12">
        <v>8</v>
      </c>
      <c r="N192" s="5" t="s">
        <v>612</v>
      </c>
      <c r="O192" s="5">
        <v>210866994.8475</v>
      </c>
      <c r="P192" s="5">
        <v>-5788847.5199999996</v>
      </c>
      <c r="Q192" s="5">
        <v>275571.89860000001</v>
      </c>
      <c r="R192" s="5">
        <v>64974305.362099998</v>
      </c>
      <c r="S192" s="6">
        <f t="shared" si="15"/>
        <v>270328024.58819997</v>
      </c>
    </row>
    <row r="193" spans="1:19" ht="24.95" customHeight="1">
      <c r="A193" s="136"/>
      <c r="B193" s="134"/>
      <c r="C193" s="1">
        <v>10</v>
      </c>
      <c r="D193" s="5" t="s">
        <v>237</v>
      </c>
      <c r="E193" s="5">
        <v>108952217.8691</v>
      </c>
      <c r="F193" s="5">
        <v>-1625005.68</v>
      </c>
      <c r="G193" s="5">
        <v>142384.3953</v>
      </c>
      <c r="H193" s="5">
        <v>29788499.426899999</v>
      </c>
      <c r="I193" s="6">
        <f t="shared" si="14"/>
        <v>137258096.0113</v>
      </c>
      <c r="J193" s="11"/>
      <c r="K193" s="138"/>
      <c r="L193" s="134"/>
      <c r="M193" s="12">
        <v>9</v>
      </c>
      <c r="N193" s="5" t="s">
        <v>613</v>
      </c>
      <c r="O193" s="5">
        <v>125492082.8056</v>
      </c>
      <c r="P193" s="5">
        <v>-5788847.5199999996</v>
      </c>
      <c r="Q193" s="5">
        <v>163999.5465</v>
      </c>
      <c r="R193" s="5">
        <v>33570265.507100001</v>
      </c>
      <c r="S193" s="6">
        <f t="shared" si="15"/>
        <v>153437500.33920002</v>
      </c>
    </row>
    <row r="194" spans="1:19" ht="24.95" customHeight="1">
      <c r="A194" s="136"/>
      <c r="B194" s="134"/>
      <c r="C194" s="1">
        <v>11</v>
      </c>
      <c r="D194" s="5" t="s">
        <v>238</v>
      </c>
      <c r="E194" s="5">
        <v>148663765.00459999</v>
      </c>
      <c r="F194" s="5">
        <v>-2231802.6</v>
      </c>
      <c r="G194" s="5">
        <v>194281.49960000001</v>
      </c>
      <c r="H194" s="5">
        <v>36013170.464199997</v>
      </c>
      <c r="I194" s="6">
        <f t="shared" si="14"/>
        <v>182639414.36839998</v>
      </c>
      <c r="J194" s="11"/>
      <c r="K194" s="138"/>
      <c r="L194" s="134"/>
      <c r="M194" s="12">
        <v>10</v>
      </c>
      <c r="N194" s="5" t="s">
        <v>614</v>
      </c>
      <c r="O194" s="5">
        <v>156790086.7128</v>
      </c>
      <c r="P194" s="5">
        <v>-5788847.5199999996</v>
      </c>
      <c r="Q194" s="5">
        <v>204901.39730000001</v>
      </c>
      <c r="R194" s="5">
        <v>46759263.9428</v>
      </c>
      <c r="S194" s="6">
        <f t="shared" si="15"/>
        <v>197965404.53289998</v>
      </c>
    </row>
    <row r="195" spans="1:19" ht="24.95" customHeight="1">
      <c r="A195" s="136"/>
      <c r="B195" s="134"/>
      <c r="C195" s="1">
        <v>12</v>
      </c>
      <c r="D195" s="5" t="s">
        <v>239</v>
      </c>
      <c r="E195" s="5">
        <v>128293829.0104</v>
      </c>
      <c r="F195" s="5">
        <v>-2540598.25</v>
      </c>
      <c r="G195" s="5">
        <v>167661.0134</v>
      </c>
      <c r="H195" s="5">
        <v>32070330.969700001</v>
      </c>
      <c r="I195" s="6">
        <f t="shared" si="14"/>
        <v>157991222.74349999</v>
      </c>
      <c r="J195" s="11"/>
      <c r="K195" s="138"/>
      <c r="L195" s="134"/>
      <c r="M195" s="12">
        <v>11</v>
      </c>
      <c r="N195" s="5" t="s">
        <v>615</v>
      </c>
      <c r="O195" s="5">
        <v>120963620.5115</v>
      </c>
      <c r="P195" s="5">
        <v>-5788847.5199999996</v>
      </c>
      <c r="Q195" s="5">
        <v>158081.5177</v>
      </c>
      <c r="R195" s="5">
        <v>36890312.224799998</v>
      </c>
      <c r="S195" s="6">
        <f t="shared" si="15"/>
        <v>152223166.734</v>
      </c>
    </row>
    <row r="196" spans="1:19" ht="24.95" customHeight="1">
      <c r="A196" s="136"/>
      <c r="B196" s="134"/>
      <c r="C196" s="1">
        <v>13</v>
      </c>
      <c r="D196" s="5" t="s">
        <v>240</v>
      </c>
      <c r="E196" s="5">
        <v>141399184.59299999</v>
      </c>
      <c r="F196" s="5">
        <v>-2119233.0099999998</v>
      </c>
      <c r="G196" s="5">
        <v>184787.77009999999</v>
      </c>
      <c r="H196" s="5">
        <v>36775169.506700002</v>
      </c>
      <c r="I196" s="6">
        <f t="shared" si="14"/>
        <v>176239908.85980001</v>
      </c>
      <c r="J196" s="11"/>
      <c r="K196" s="138"/>
      <c r="L196" s="134"/>
      <c r="M196" s="12">
        <v>12</v>
      </c>
      <c r="N196" s="5" t="s">
        <v>616</v>
      </c>
      <c r="O196" s="5">
        <v>109285339.81810001</v>
      </c>
      <c r="P196" s="5">
        <v>-5788847.5199999996</v>
      </c>
      <c r="Q196" s="5">
        <v>142819.73620000001</v>
      </c>
      <c r="R196" s="5">
        <v>34216991.461199999</v>
      </c>
      <c r="S196" s="6">
        <f t="shared" si="15"/>
        <v>137856303.49550003</v>
      </c>
    </row>
    <row r="197" spans="1:19" ht="24.95" customHeight="1">
      <c r="A197" s="136"/>
      <c r="B197" s="134"/>
      <c r="C197" s="1">
        <v>14</v>
      </c>
      <c r="D197" s="5" t="s">
        <v>241</v>
      </c>
      <c r="E197" s="5">
        <v>133867757.6258</v>
      </c>
      <c r="F197" s="5">
        <v>-2004350.13</v>
      </c>
      <c r="G197" s="5">
        <v>174945.31169999999</v>
      </c>
      <c r="H197" s="5">
        <v>35840715.258900002</v>
      </c>
      <c r="I197" s="6">
        <f t="shared" si="14"/>
        <v>167879068.06639999</v>
      </c>
      <c r="J197" s="11"/>
      <c r="K197" s="138"/>
      <c r="L197" s="134"/>
      <c r="M197" s="12">
        <v>13</v>
      </c>
      <c r="N197" s="5" t="s">
        <v>852</v>
      </c>
      <c r="O197" s="5">
        <v>98548927.243399993</v>
      </c>
      <c r="P197" s="5">
        <v>-5788847.5199999996</v>
      </c>
      <c r="Q197" s="5">
        <v>128788.8368</v>
      </c>
      <c r="R197" s="5">
        <v>30346708.877900001</v>
      </c>
      <c r="S197" s="6">
        <f t="shared" si="15"/>
        <v>123235577.4381</v>
      </c>
    </row>
    <row r="198" spans="1:19" ht="24.95" customHeight="1">
      <c r="A198" s="136"/>
      <c r="B198" s="134"/>
      <c r="C198" s="1">
        <v>15</v>
      </c>
      <c r="D198" s="5" t="s">
        <v>242</v>
      </c>
      <c r="E198" s="5">
        <v>151845554.27430001</v>
      </c>
      <c r="F198" s="5">
        <v>-2278449.64</v>
      </c>
      <c r="G198" s="5">
        <v>198439.62650000001</v>
      </c>
      <c r="H198" s="5">
        <v>38289927.567500003</v>
      </c>
      <c r="I198" s="6">
        <f t="shared" si="14"/>
        <v>188055471.82830003</v>
      </c>
      <c r="J198" s="11"/>
      <c r="K198" s="138"/>
      <c r="L198" s="134"/>
      <c r="M198" s="12">
        <v>14</v>
      </c>
      <c r="N198" s="5" t="s">
        <v>617</v>
      </c>
      <c r="O198" s="5">
        <v>113294507.0143</v>
      </c>
      <c r="P198" s="5">
        <v>-5788847.5199999996</v>
      </c>
      <c r="Q198" s="5">
        <v>148059.12340000001</v>
      </c>
      <c r="R198" s="5">
        <v>31451194.717900001</v>
      </c>
      <c r="S198" s="6">
        <f t="shared" si="15"/>
        <v>139104913.33560002</v>
      </c>
    </row>
    <row r="199" spans="1:19" ht="24.95" customHeight="1">
      <c r="A199" s="136"/>
      <c r="B199" s="134"/>
      <c r="C199" s="1">
        <v>16</v>
      </c>
      <c r="D199" s="5" t="s">
        <v>243</v>
      </c>
      <c r="E199" s="5">
        <v>142708772.02270001</v>
      </c>
      <c r="F199" s="5">
        <v>-2139279.5699999998</v>
      </c>
      <c r="G199" s="5">
        <v>186499.20670000001</v>
      </c>
      <c r="H199" s="5">
        <v>36734043.825300001</v>
      </c>
      <c r="I199" s="6">
        <f t="shared" si="14"/>
        <v>177490035.48470002</v>
      </c>
      <c r="J199" s="11"/>
      <c r="K199" s="138"/>
      <c r="L199" s="134"/>
      <c r="M199" s="12">
        <v>15</v>
      </c>
      <c r="N199" s="5" t="s">
        <v>618</v>
      </c>
      <c r="O199" s="5">
        <v>118666721.625</v>
      </c>
      <c r="P199" s="5">
        <v>-5788847.5199999996</v>
      </c>
      <c r="Q199" s="5">
        <v>155079.81140000001</v>
      </c>
      <c r="R199" s="5">
        <v>36617201.346500002</v>
      </c>
      <c r="S199" s="6">
        <f t="shared" si="15"/>
        <v>149650155.26289999</v>
      </c>
    </row>
    <row r="200" spans="1:19" ht="24.95" customHeight="1">
      <c r="A200" s="136"/>
      <c r="B200" s="134"/>
      <c r="C200" s="1">
        <v>17</v>
      </c>
      <c r="D200" s="5" t="s">
        <v>244</v>
      </c>
      <c r="E200" s="5">
        <v>143271362.34330001</v>
      </c>
      <c r="F200" s="5">
        <v>-2147660.84</v>
      </c>
      <c r="G200" s="5">
        <v>187234.42879999999</v>
      </c>
      <c r="H200" s="5">
        <v>38593333.607100002</v>
      </c>
      <c r="I200" s="6">
        <f t="shared" si="14"/>
        <v>179904269.53920001</v>
      </c>
      <c r="J200" s="11"/>
      <c r="K200" s="138"/>
      <c r="L200" s="134"/>
      <c r="M200" s="12">
        <v>16</v>
      </c>
      <c r="N200" s="5" t="s">
        <v>619</v>
      </c>
      <c r="O200" s="5">
        <v>143883756.9113</v>
      </c>
      <c r="P200" s="5">
        <v>-5788847.5199999996</v>
      </c>
      <c r="Q200" s="5">
        <v>188034.7377</v>
      </c>
      <c r="R200" s="5">
        <v>42556946.392499998</v>
      </c>
      <c r="S200" s="6">
        <f t="shared" si="15"/>
        <v>180839890.52149999</v>
      </c>
    </row>
    <row r="201" spans="1:19" ht="24.95" customHeight="1">
      <c r="A201" s="136"/>
      <c r="B201" s="132"/>
      <c r="C201" s="1">
        <v>18</v>
      </c>
      <c r="D201" s="5" t="s">
        <v>245</v>
      </c>
      <c r="E201" s="5">
        <v>157998015.5298</v>
      </c>
      <c r="F201" s="5">
        <v>-2372129.21</v>
      </c>
      <c r="G201" s="5">
        <v>206479.98120000001</v>
      </c>
      <c r="H201" s="5">
        <v>39683429.245499998</v>
      </c>
      <c r="I201" s="6">
        <f t="shared" ref="I201:I264" si="21">E201+F201+G201+H201</f>
        <v>195515795.5465</v>
      </c>
      <c r="J201" s="11"/>
      <c r="K201" s="138"/>
      <c r="L201" s="134"/>
      <c r="M201" s="12">
        <v>17</v>
      </c>
      <c r="N201" s="5" t="s">
        <v>853</v>
      </c>
      <c r="O201" s="5">
        <v>120787540.4461</v>
      </c>
      <c r="P201" s="5">
        <v>-5788847.5199999996</v>
      </c>
      <c r="Q201" s="5">
        <v>157851.40710000001</v>
      </c>
      <c r="R201" s="5">
        <v>33513689.2936</v>
      </c>
      <c r="S201" s="6">
        <f t="shared" ref="S201:S264" si="22">O201+P201+Q201+R201</f>
        <v>148670233.6268</v>
      </c>
    </row>
    <row r="202" spans="1:19" ht="24.95" customHeight="1">
      <c r="A202" s="1"/>
      <c r="B202" s="122" t="s">
        <v>820</v>
      </c>
      <c r="C202" s="123"/>
      <c r="D202" s="124"/>
      <c r="E202" s="14">
        <f>SUM(E184:E201)</f>
        <v>2530923265.6949</v>
      </c>
      <c r="F202" s="14">
        <f t="shared" ref="F202:I202" si="23">SUM(F184:F201)</f>
        <v>-38551266.100000001</v>
      </c>
      <c r="G202" s="14">
        <f t="shared" si="23"/>
        <v>3307541.4678999991</v>
      </c>
      <c r="H202" s="14">
        <f t="shared" si="23"/>
        <v>645667432.78039992</v>
      </c>
      <c r="I202" s="14">
        <f t="shared" si="23"/>
        <v>3141346973.8432002</v>
      </c>
      <c r="J202" s="11"/>
      <c r="K202" s="138"/>
      <c r="L202" s="134"/>
      <c r="M202" s="12">
        <v>18</v>
      </c>
      <c r="N202" s="5" t="s">
        <v>620</v>
      </c>
      <c r="O202" s="5">
        <v>112259453.6489</v>
      </c>
      <c r="P202" s="5">
        <v>-5788847.5199999996</v>
      </c>
      <c r="Q202" s="5">
        <v>146706.4621</v>
      </c>
      <c r="R202" s="5">
        <v>34852280.991899997</v>
      </c>
      <c r="S202" s="6">
        <f t="shared" si="22"/>
        <v>141469593.58289999</v>
      </c>
    </row>
    <row r="203" spans="1:19" ht="24.95" customHeight="1">
      <c r="A203" s="136">
        <v>10</v>
      </c>
      <c r="B203" s="131" t="s">
        <v>33</v>
      </c>
      <c r="C203" s="1">
        <v>1</v>
      </c>
      <c r="D203" s="5" t="s">
        <v>246</v>
      </c>
      <c r="E203" s="5">
        <v>110639877.85160001</v>
      </c>
      <c r="F203" s="5">
        <v>0</v>
      </c>
      <c r="G203" s="5">
        <v>144589.9166</v>
      </c>
      <c r="H203" s="5">
        <v>33406632.463799998</v>
      </c>
      <c r="I203" s="6">
        <f t="shared" si="21"/>
        <v>144191100.23199999</v>
      </c>
      <c r="J203" s="11"/>
      <c r="K203" s="138"/>
      <c r="L203" s="134"/>
      <c r="M203" s="12">
        <v>19</v>
      </c>
      <c r="N203" s="5" t="s">
        <v>854</v>
      </c>
      <c r="O203" s="5">
        <v>106628766.2852</v>
      </c>
      <c r="P203" s="5">
        <v>-5788847.5199999996</v>
      </c>
      <c r="Q203" s="5">
        <v>139347.98850000001</v>
      </c>
      <c r="R203" s="5">
        <v>30748195.501899999</v>
      </c>
      <c r="S203" s="6">
        <f t="shared" si="22"/>
        <v>131727462.25560001</v>
      </c>
    </row>
    <row r="204" spans="1:19" ht="24.95" customHeight="1">
      <c r="A204" s="136"/>
      <c r="B204" s="134"/>
      <c r="C204" s="1">
        <v>2</v>
      </c>
      <c r="D204" s="5" t="s">
        <v>247</v>
      </c>
      <c r="E204" s="5">
        <v>120593076.9911</v>
      </c>
      <c r="F204" s="5">
        <v>0</v>
      </c>
      <c r="G204" s="5">
        <v>157597.27220000001</v>
      </c>
      <c r="H204" s="5">
        <v>36125093.017700002</v>
      </c>
      <c r="I204" s="6">
        <f t="shared" si="21"/>
        <v>156875767.28100002</v>
      </c>
      <c r="J204" s="11"/>
      <c r="K204" s="139"/>
      <c r="L204" s="132"/>
      <c r="M204" s="12">
        <v>20</v>
      </c>
      <c r="N204" s="5" t="s">
        <v>855</v>
      </c>
      <c r="O204" s="5">
        <v>144623845.87040001</v>
      </c>
      <c r="P204" s="5">
        <v>-5788847.5199999996</v>
      </c>
      <c r="Q204" s="5">
        <v>189001.92430000001</v>
      </c>
      <c r="R204" s="5">
        <v>44417145.029100001</v>
      </c>
      <c r="S204" s="6">
        <f t="shared" si="22"/>
        <v>183441145.30379999</v>
      </c>
    </row>
    <row r="205" spans="1:19" ht="24.95" customHeight="1">
      <c r="A205" s="136"/>
      <c r="B205" s="134"/>
      <c r="C205" s="1">
        <v>3</v>
      </c>
      <c r="D205" s="5" t="s">
        <v>248</v>
      </c>
      <c r="E205" s="5">
        <v>103087208.0631</v>
      </c>
      <c r="F205" s="5">
        <v>0</v>
      </c>
      <c r="G205" s="5">
        <v>134719.69699999999</v>
      </c>
      <c r="H205" s="5">
        <v>32038275.7696</v>
      </c>
      <c r="I205" s="6">
        <f t="shared" si="21"/>
        <v>135260203.52969998</v>
      </c>
      <c r="J205" s="11"/>
      <c r="K205" s="18"/>
      <c r="L205" s="122" t="s">
        <v>838</v>
      </c>
      <c r="M205" s="123"/>
      <c r="N205" s="124"/>
      <c r="O205" s="14">
        <f>SUM(O185:O204)</f>
        <v>2631057886.1554999</v>
      </c>
      <c r="P205" s="14">
        <f t="shared" ref="P205:S205" si="24">SUM(P185:P204)</f>
        <v>-115776950.39999995</v>
      </c>
      <c r="Q205" s="14">
        <f t="shared" si="24"/>
        <v>3438402.5704999999</v>
      </c>
      <c r="R205" s="14">
        <f t="shared" si="24"/>
        <v>786843355.72440004</v>
      </c>
      <c r="S205" s="14">
        <f t="shared" si="24"/>
        <v>3305562694.0503998</v>
      </c>
    </row>
    <row r="206" spans="1:19" ht="24.95" customHeight="1">
      <c r="A206" s="136"/>
      <c r="B206" s="134"/>
      <c r="C206" s="1">
        <v>4</v>
      </c>
      <c r="D206" s="5" t="s">
        <v>249</v>
      </c>
      <c r="E206" s="5">
        <v>148154958.17519999</v>
      </c>
      <c r="F206" s="5">
        <v>0</v>
      </c>
      <c r="G206" s="5">
        <v>193616.56450000001</v>
      </c>
      <c r="H206" s="5">
        <v>41355704.077500001</v>
      </c>
      <c r="I206" s="6">
        <f t="shared" si="21"/>
        <v>189704278.81720001</v>
      </c>
      <c r="J206" s="11"/>
      <c r="K206" s="137">
        <v>28</v>
      </c>
      <c r="L206" s="131" t="s">
        <v>51</v>
      </c>
      <c r="M206" s="12">
        <v>1</v>
      </c>
      <c r="N206" s="5" t="s">
        <v>621</v>
      </c>
      <c r="O206" s="5">
        <v>139405760.5997</v>
      </c>
      <c r="P206" s="5">
        <v>-2620951.4900000002</v>
      </c>
      <c r="Q206" s="5">
        <v>182182.6605</v>
      </c>
      <c r="R206" s="5">
        <v>36800388.234800003</v>
      </c>
      <c r="S206" s="6">
        <f t="shared" si="22"/>
        <v>173767380.005</v>
      </c>
    </row>
    <row r="207" spans="1:19" ht="24.95" customHeight="1">
      <c r="A207" s="136"/>
      <c r="B207" s="134"/>
      <c r="C207" s="1">
        <v>5</v>
      </c>
      <c r="D207" s="5" t="s">
        <v>250</v>
      </c>
      <c r="E207" s="5">
        <v>134797990.38280001</v>
      </c>
      <c r="F207" s="5">
        <v>0</v>
      </c>
      <c r="G207" s="5">
        <v>176160.98800000001</v>
      </c>
      <c r="H207" s="5">
        <v>40683605.925899997</v>
      </c>
      <c r="I207" s="6">
        <f t="shared" si="21"/>
        <v>175657757.2967</v>
      </c>
      <c r="J207" s="11"/>
      <c r="K207" s="138"/>
      <c r="L207" s="134"/>
      <c r="M207" s="12">
        <v>2</v>
      </c>
      <c r="N207" s="5" t="s">
        <v>622</v>
      </c>
      <c r="O207" s="5">
        <v>147468937.29100001</v>
      </c>
      <c r="P207" s="5">
        <v>-2620951.4900000002</v>
      </c>
      <c r="Q207" s="5">
        <v>192720.03700000001</v>
      </c>
      <c r="R207" s="5">
        <v>39707436.167300001</v>
      </c>
      <c r="S207" s="6">
        <f t="shared" si="22"/>
        <v>184748142.00529999</v>
      </c>
    </row>
    <row r="208" spans="1:19" ht="24.95" customHeight="1">
      <c r="A208" s="136"/>
      <c r="B208" s="134"/>
      <c r="C208" s="1">
        <v>6</v>
      </c>
      <c r="D208" s="5" t="s">
        <v>251</v>
      </c>
      <c r="E208" s="5">
        <v>138079071.3299</v>
      </c>
      <c r="F208" s="5">
        <v>0</v>
      </c>
      <c r="G208" s="5">
        <v>180448.8743</v>
      </c>
      <c r="H208" s="5">
        <v>40895672.054399997</v>
      </c>
      <c r="I208" s="6">
        <f t="shared" si="21"/>
        <v>179155192.2586</v>
      </c>
      <c r="J208" s="11"/>
      <c r="K208" s="138"/>
      <c r="L208" s="134"/>
      <c r="M208" s="12">
        <v>3</v>
      </c>
      <c r="N208" s="5" t="s">
        <v>623</v>
      </c>
      <c r="O208" s="5">
        <v>150135516.51769999</v>
      </c>
      <c r="P208" s="5">
        <v>-2620951.4900000002</v>
      </c>
      <c r="Q208" s="5">
        <v>196204.86069999999</v>
      </c>
      <c r="R208" s="5">
        <v>40896066.817599997</v>
      </c>
      <c r="S208" s="6">
        <f t="shared" si="22"/>
        <v>188606836.70599997</v>
      </c>
    </row>
    <row r="209" spans="1:19" ht="24.95" customHeight="1">
      <c r="A209" s="136"/>
      <c r="B209" s="134"/>
      <c r="C209" s="1">
        <v>7</v>
      </c>
      <c r="D209" s="5" t="s">
        <v>252</v>
      </c>
      <c r="E209" s="5">
        <v>146389294.45120001</v>
      </c>
      <c r="F209" s="5">
        <v>0</v>
      </c>
      <c r="G209" s="5">
        <v>191309.10380000001</v>
      </c>
      <c r="H209" s="5">
        <v>39385836.9573</v>
      </c>
      <c r="I209" s="6">
        <f t="shared" si="21"/>
        <v>185966440.51230001</v>
      </c>
      <c r="J209" s="11"/>
      <c r="K209" s="138"/>
      <c r="L209" s="134"/>
      <c r="M209" s="12">
        <v>4</v>
      </c>
      <c r="N209" s="5" t="s">
        <v>856</v>
      </c>
      <c r="O209" s="5">
        <v>111358088.5702</v>
      </c>
      <c r="P209" s="5">
        <v>-2620951.4900000002</v>
      </c>
      <c r="Q209" s="5">
        <v>145528.5116</v>
      </c>
      <c r="R209" s="5">
        <v>29758050.796300001</v>
      </c>
      <c r="S209" s="6">
        <f t="shared" si="22"/>
        <v>138640716.3881</v>
      </c>
    </row>
    <row r="210" spans="1:19" ht="24.95" customHeight="1">
      <c r="A210" s="136"/>
      <c r="B210" s="134"/>
      <c r="C210" s="1">
        <v>8</v>
      </c>
      <c r="D210" s="5" t="s">
        <v>253</v>
      </c>
      <c r="E210" s="5">
        <v>137681273.0783</v>
      </c>
      <c r="F210" s="5">
        <v>0</v>
      </c>
      <c r="G210" s="5">
        <v>179929.011</v>
      </c>
      <c r="H210" s="5">
        <v>37790569.505599998</v>
      </c>
      <c r="I210" s="6">
        <f t="shared" si="21"/>
        <v>175651771.59490001</v>
      </c>
      <c r="J210" s="11"/>
      <c r="K210" s="138"/>
      <c r="L210" s="134"/>
      <c r="M210" s="12">
        <v>5</v>
      </c>
      <c r="N210" s="5" t="s">
        <v>624</v>
      </c>
      <c r="O210" s="5">
        <v>116689800.02869999</v>
      </c>
      <c r="P210" s="5">
        <v>-2620951.4900000002</v>
      </c>
      <c r="Q210" s="5">
        <v>152496.26790000001</v>
      </c>
      <c r="R210" s="5">
        <v>33481401.847800002</v>
      </c>
      <c r="S210" s="6">
        <f t="shared" si="22"/>
        <v>147702746.65439999</v>
      </c>
    </row>
    <row r="211" spans="1:19" ht="24.95" customHeight="1">
      <c r="A211" s="136"/>
      <c r="B211" s="134"/>
      <c r="C211" s="1">
        <v>9</v>
      </c>
      <c r="D211" s="5" t="s">
        <v>254</v>
      </c>
      <c r="E211" s="5">
        <v>129547931.73109999</v>
      </c>
      <c r="F211" s="5">
        <v>0</v>
      </c>
      <c r="G211" s="5">
        <v>169299.93969999999</v>
      </c>
      <c r="H211" s="5">
        <v>36394038.311399996</v>
      </c>
      <c r="I211" s="6">
        <f t="shared" si="21"/>
        <v>166111269.9822</v>
      </c>
      <c r="J211" s="11"/>
      <c r="K211" s="138"/>
      <c r="L211" s="134"/>
      <c r="M211" s="12">
        <v>6</v>
      </c>
      <c r="N211" s="5" t="s">
        <v>625</v>
      </c>
      <c r="O211" s="5">
        <v>179324781.56639999</v>
      </c>
      <c r="P211" s="5">
        <v>-2620951.4900000002</v>
      </c>
      <c r="Q211" s="5">
        <v>234350.90239999999</v>
      </c>
      <c r="R211" s="5">
        <v>50266738.871399999</v>
      </c>
      <c r="S211" s="6">
        <f t="shared" si="22"/>
        <v>227204919.85019997</v>
      </c>
    </row>
    <row r="212" spans="1:19" ht="24.95" customHeight="1">
      <c r="A212" s="136"/>
      <c r="B212" s="134"/>
      <c r="C212" s="1">
        <v>10</v>
      </c>
      <c r="D212" s="5" t="s">
        <v>255</v>
      </c>
      <c r="E212" s="5">
        <v>144863502.1988</v>
      </c>
      <c r="F212" s="5">
        <v>0</v>
      </c>
      <c r="G212" s="5">
        <v>189315.11960000001</v>
      </c>
      <c r="H212" s="5">
        <v>42722470.275799997</v>
      </c>
      <c r="I212" s="6">
        <f t="shared" si="21"/>
        <v>187775287.59419999</v>
      </c>
      <c r="J212" s="11"/>
      <c r="K212" s="138"/>
      <c r="L212" s="134"/>
      <c r="M212" s="12">
        <v>7</v>
      </c>
      <c r="N212" s="5" t="s">
        <v>626</v>
      </c>
      <c r="O212" s="5">
        <v>126295138.7966</v>
      </c>
      <c r="P212" s="5">
        <v>-2620951.4900000002</v>
      </c>
      <c r="Q212" s="5">
        <v>165049.02160000001</v>
      </c>
      <c r="R212" s="5">
        <v>33287285.602299999</v>
      </c>
      <c r="S212" s="6">
        <f t="shared" si="22"/>
        <v>157126521.9305</v>
      </c>
    </row>
    <row r="213" spans="1:19" ht="24.95" customHeight="1">
      <c r="A213" s="136"/>
      <c r="B213" s="134"/>
      <c r="C213" s="1">
        <v>11</v>
      </c>
      <c r="D213" s="5" t="s">
        <v>256</v>
      </c>
      <c r="E213" s="5">
        <v>121729990.37459999</v>
      </c>
      <c r="F213" s="5">
        <v>0</v>
      </c>
      <c r="G213" s="5">
        <v>159083.04949999999</v>
      </c>
      <c r="H213" s="5">
        <v>33289996.0931</v>
      </c>
      <c r="I213" s="6">
        <f t="shared" si="21"/>
        <v>155179069.51719999</v>
      </c>
      <c r="J213" s="11"/>
      <c r="K213" s="138"/>
      <c r="L213" s="134"/>
      <c r="M213" s="12">
        <v>8</v>
      </c>
      <c r="N213" s="5" t="s">
        <v>627</v>
      </c>
      <c r="O213" s="5">
        <v>127242930.7552</v>
      </c>
      <c r="P213" s="5">
        <v>-2620951.4900000002</v>
      </c>
      <c r="Q213" s="5">
        <v>166287.6452</v>
      </c>
      <c r="R213" s="5">
        <v>36869915.629799999</v>
      </c>
      <c r="S213" s="6">
        <f t="shared" si="22"/>
        <v>161658182.5402</v>
      </c>
    </row>
    <row r="214" spans="1:19" ht="24.95" customHeight="1">
      <c r="A214" s="136"/>
      <c r="B214" s="134"/>
      <c r="C214" s="1">
        <v>12</v>
      </c>
      <c r="D214" s="5" t="s">
        <v>257</v>
      </c>
      <c r="E214" s="5">
        <v>125546075.2097</v>
      </c>
      <c r="F214" s="5">
        <v>0</v>
      </c>
      <c r="G214" s="5">
        <v>164070.1066</v>
      </c>
      <c r="H214" s="5">
        <v>36785603.270099998</v>
      </c>
      <c r="I214" s="6">
        <f t="shared" si="21"/>
        <v>162495748.5864</v>
      </c>
      <c r="J214" s="11"/>
      <c r="K214" s="138"/>
      <c r="L214" s="134"/>
      <c r="M214" s="12">
        <v>9</v>
      </c>
      <c r="N214" s="5" t="s">
        <v>857</v>
      </c>
      <c r="O214" s="5">
        <v>152977073.17210001</v>
      </c>
      <c r="P214" s="5">
        <v>-2620951.4900000002</v>
      </c>
      <c r="Q214" s="5">
        <v>199918.35389999999</v>
      </c>
      <c r="R214" s="5">
        <v>41205001.724100001</v>
      </c>
      <c r="S214" s="6">
        <f t="shared" si="22"/>
        <v>191761041.76009998</v>
      </c>
    </row>
    <row r="215" spans="1:19" ht="24.95" customHeight="1">
      <c r="A215" s="136"/>
      <c r="B215" s="134"/>
      <c r="C215" s="1">
        <v>13</v>
      </c>
      <c r="D215" s="5" t="s">
        <v>258</v>
      </c>
      <c r="E215" s="5">
        <v>114997495.4825</v>
      </c>
      <c r="F215" s="5">
        <v>0</v>
      </c>
      <c r="G215" s="5">
        <v>150284.67679999999</v>
      </c>
      <c r="H215" s="5">
        <v>35324164.693000004</v>
      </c>
      <c r="I215" s="6">
        <f t="shared" si="21"/>
        <v>150471944.85229999</v>
      </c>
      <c r="J215" s="11"/>
      <c r="K215" s="138"/>
      <c r="L215" s="134"/>
      <c r="M215" s="12">
        <v>10</v>
      </c>
      <c r="N215" s="5" t="s">
        <v>858</v>
      </c>
      <c r="O215" s="5">
        <v>165998897.13550001</v>
      </c>
      <c r="P215" s="5">
        <v>-2620951.4900000002</v>
      </c>
      <c r="Q215" s="5">
        <v>216935.9472</v>
      </c>
      <c r="R215" s="5">
        <v>45525849.092600003</v>
      </c>
      <c r="S215" s="6">
        <f t="shared" si="22"/>
        <v>209120730.68529999</v>
      </c>
    </row>
    <row r="216" spans="1:19" ht="24.95" customHeight="1">
      <c r="A216" s="136"/>
      <c r="B216" s="134"/>
      <c r="C216" s="1">
        <v>14</v>
      </c>
      <c r="D216" s="5" t="s">
        <v>259</v>
      </c>
      <c r="E216" s="5">
        <v>112624527.9243</v>
      </c>
      <c r="F216" s="5">
        <v>0</v>
      </c>
      <c r="G216" s="5">
        <v>147183.56</v>
      </c>
      <c r="H216" s="5">
        <v>34209832.9256</v>
      </c>
      <c r="I216" s="6">
        <f t="shared" si="21"/>
        <v>146981544.40990001</v>
      </c>
      <c r="J216" s="11"/>
      <c r="K216" s="138"/>
      <c r="L216" s="134"/>
      <c r="M216" s="12">
        <v>11</v>
      </c>
      <c r="N216" s="5" t="s">
        <v>859</v>
      </c>
      <c r="O216" s="5">
        <v>127013936.1161</v>
      </c>
      <c r="P216" s="5">
        <v>-2620951.4900000002</v>
      </c>
      <c r="Q216" s="5">
        <v>165988.38310000001</v>
      </c>
      <c r="R216" s="5">
        <v>35252987.137800001</v>
      </c>
      <c r="S216" s="6">
        <f t="shared" si="22"/>
        <v>159811960.14700001</v>
      </c>
    </row>
    <row r="217" spans="1:19" ht="24.95" customHeight="1">
      <c r="A217" s="136"/>
      <c r="B217" s="134"/>
      <c r="C217" s="1">
        <v>15</v>
      </c>
      <c r="D217" s="5" t="s">
        <v>260</v>
      </c>
      <c r="E217" s="5">
        <v>122210603.0192</v>
      </c>
      <c r="F217" s="5">
        <v>0</v>
      </c>
      <c r="G217" s="5">
        <v>159711.13889999999</v>
      </c>
      <c r="H217" s="5">
        <v>36806658.407099999</v>
      </c>
      <c r="I217" s="6">
        <f t="shared" si="21"/>
        <v>159176972.5652</v>
      </c>
      <c r="J217" s="11"/>
      <c r="K217" s="138"/>
      <c r="L217" s="134"/>
      <c r="M217" s="12">
        <v>12</v>
      </c>
      <c r="N217" s="5" t="s">
        <v>860</v>
      </c>
      <c r="O217" s="5">
        <v>131467749.4323</v>
      </c>
      <c r="P217" s="5">
        <v>-2620951.4900000002</v>
      </c>
      <c r="Q217" s="5">
        <v>171808.85680000001</v>
      </c>
      <c r="R217" s="5">
        <v>36608089.699000001</v>
      </c>
      <c r="S217" s="6">
        <f t="shared" si="22"/>
        <v>165626696.49810001</v>
      </c>
    </row>
    <row r="218" spans="1:19" ht="24.95" customHeight="1">
      <c r="A218" s="136"/>
      <c r="B218" s="134"/>
      <c r="C218" s="1">
        <v>16</v>
      </c>
      <c r="D218" s="5" t="s">
        <v>261</v>
      </c>
      <c r="E218" s="5">
        <v>100926721.222</v>
      </c>
      <c r="F218" s="5">
        <v>0</v>
      </c>
      <c r="G218" s="5">
        <v>131896.261</v>
      </c>
      <c r="H218" s="5">
        <v>30604027.0997</v>
      </c>
      <c r="I218" s="6">
        <f t="shared" si="21"/>
        <v>131662644.58270001</v>
      </c>
      <c r="J218" s="11"/>
      <c r="K218" s="138"/>
      <c r="L218" s="134"/>
      <c r="M218" s="12">
        <v>13</v>
      </c>
      <c r="N218" s="5" t="s">
        <v>861</v>
      </c>
      <c r="O218" s="5">
        <v>122175134.4853</v>
      </c>
      <c r="P218" s="5">
        <v>-2620951.4900000002</v>
      </c>
      <c r="Q218" s="5">
        <v>159664.7868</v>
      </c>
      <c r="R218" s="5">
        <v>34509846.8332</v>
      </c>
      <c r="S218" s="6">
        <f t="shared" si="22"/>
        <v>154223694.6153</v>
      </c>
    </row>
    <row r="219" spans="1:19" ht="24.95" customHeight="1">
      <c r="A219" s="136"/>
      <c r="B219" s="134"/>
      <c r="C219" s="1">
        <v>17</v>
      </c>
      <c r="D219" s="5" t="s">
        <v>262</v>
      </c>
      <c r="E219" s="5">
        <v>127125007.7916</v>
      </c>
      <c r="F219" s="5">
        <v>0</v>
      </c>
      <c r="G219" s="5">
        <v>166133.5373</v>
      </c>
      <c r="H219" s="5">
        <v>38494477.576399997</v>
      </c>
      <c r="I219" s="6">
        <f t="shared" si="21"/>
        <v>165785618.90530002</v>
      </c>
      <c r="J219" s="11"/>
      <c r="K219" s="138"/>
      <c r="L219" s="134"/>
      <c r="M219" s="12">
        <v>14</v>
      </c>
      <c r="N219" s="5" t="s">
        <v>628</v>
      </c>
      <c r="O219" s="5">
        <v>152796677.66749999</v>
      </c>
      <c r="P219" s="5">
        <v>-2620951.4900000002</v>
      </c>
      <c r="Q219" s="5">
        <v>199682.60370000001</v>
      </c>
      <c r="R219" s="5">
        <v>40961580.103699997</v>
      </c>
      <c r="S219" s="6">
        <f t="shared" si="22"/>
        <v>191336988.88489997</v>
      </c>
    </row>
    <row r="220" spans="1:19" ht="24.95" customHeight="1">
      <c r="A220" s="136"/>
      <c r="B220" s="134"/>
      <c r="C220" s="1">
        <v>18</v>
      </c>
      <c r="D220" s="5" t="s">
        <v>263</v>
      </c>
      <c r="E220" s="5">
        <v>133658779.8424</v>
      </c>
      <c r="F220" s="5">
        <v>0</v>
      </c>
      <c r="G220" s="5">
        <v>174672.20869999999</v>
      </c>
      <c r="H220" s="5">
        <v>36333902.4164</v>
      </c>
      <c r="I220" s="6">
        <f t="shared" si="21"/>
        <v>170167354.4675</v>
      </c>
      <c r="J220" s="11"/>
      <c r="K220" s="138"/>
      <c r="L220" s="134"/>
      <c r="M220" s="12">
        <v>15</v>
      </c>
      <c r="N220" s="5" t="s">
        <v>629</v>
      </c>
      <c r="O220" s="5">
        <v>101406339.8493</v>
      </c>
      <c r="P220" s="5">
        <v>-2620951.4900000002</v>
      </c>
      <c r="Q220" s="5">
        <v>132523.0514</v>
      </c>
      <c r="R220" s="5">
        <v>29177292.555799998</v>
      </c>
      <c r="S220" s="6">
        <f t="shared" si="22"/>
        <v>128095203.96650001</v>
      </c>
    </row>
    <row r="221" spans="1:19" ht="24.95" customHeight="1">
      <c r="A221" s="136"/>
      <c r="B221" s="134"/>
      <c r="C221" s="1">
        <v>19</v>
      </c>
      <c r="D221" s="5" t="s">
        <v>264</v>
      </c>
      <c r="E221" s="5">
        <v>174554476.15000001</v>
      </c>
      <c r="F221" s="5">
        <v>0</v>
      </c>
      <c r="G221" s="5">
        <v>228116.8205</v>
      </c>
      <c r="H221" s="5">
        <v>49790028.435999997</v>
      </c>
      <c r="I221" s="6">
        <f t="shared" si="21"/>
        <v>224572621.40649998</v>
      </c>
      <c r="J221" s="11"/>
      <c r="K221" s="138"/>
      <c r="L221" s="134"/>
      <c r="M221" s="12">
        <v>16</v>
      </c>
      <c r="N221" s="5" t="s">
        <v>630</v>
      </c>
      <c r="O221" s="5">
        <v>167597078.16119999</v>
      </c>
      <c r="P221" s="5">
        <v>-2620951.4900000002</v>
      </c>
      <c r="Q221" s="5">
        <v>219024.53279999999</v>
      </c>
      <c r="R221" s="5">
        <v>45000000.831799999</v>
      </c>
      <c r="S221" s="6">
        <f t="shared" si="22"/>
        <v>210195152.03579998</v>
      </c>
    </row>
    <row r="222" spans="1:19" ht="24.95" customHeight="1">
      <c r="A222" s="136"/>
      <c r="B222" s="134"/>
      <c r="C222" s="1">
        <v>20</v>
      </c>
      <c r="D222" s="5" t="s">
        <v>265</v>
      </c>
      <c r="E222" s="5">
        <v>138372030.52379999</v>
      </c>
      <c r="F222" s="5">
        <v>0</v>
      </c>
      <c r="G222" s="5">
        <v>180831.7285</v>
      </c>
      <c r="H222" s="5">
        <v>41651839.278399996</v>
      </c>
      <c r="I222" s="6">
        <f t="shared" si="21"/>
        <v>180204701.5307</v>
      </c>
      <c r="J222" s="11"/>
      <c r="K222" s="138"/>
      <c r="L222" s="134"/>
      <c r="M222" s="12">
        <v>17</v>
      </c>
      <c r="N222" s="5" t="s">
        <v>631</v>
      </c>
      <c r="O222" s="5">
        <v>135037777.17629999</v>
      </c>
      <c r="P222" s="5">
        <v>-2620951.4900000002</v>
      </c>
      <c r="Q222" s="5">
        <v>176474.35380000001</v>
      </c>
      <c r="R222" s="5">
        <v>34489776.288800001</v>
      </c>
      <c r="S222" s="6">
        <f t="shared" si="22"/>
        <v>167083076.32889998</v>
      </c>
    </row>
    <row r="223" spans="1:19" ht="24.95" customHeight="1">
      <c r="A223" s="136"/>
      <c r="B223" s="134"/>
      <c r="C223" s="1">
        <v>21</v>
      </c>
      <c r="D223" s="5" t="s">
        <v>266</v>
      </c>
      <c r="E223" s="5">
        <v>109741308.23559999</v>
      </c>
      <c r="F223" s="5">
        <v>0</v>
      </c>
      <c r="G223" s="5">
        <v>143415.6194</v>
      </c>
      <c r="H223" s="5">
        <v>34594127.045599997</v>
      </c>
      <c r="I223" s="6">
        <f t="shared" si="21"/>
        <v>144478850.90059999</v>
      </c>
      <c r="J223" s="11"/>
      <c r="K223" s="139"/>
      <c r="L223" s="132"/>
      <c r="M223" s="12">
        <v>18</v>
      </c>
      <c r="N223" s="5" t="s">
        <v>632</v>
      </c>
      <c r="O223" s="5">
        <v>158435090.04499999</v>
      </c>
      <c r="P223" s="5">
        <v>-2620951.4900000002</v>
      </c>
      <c r="Q223" s="5">
        <v>207051.1727</v>
      </c>
      <c r="R223" s="5">
        <v>40093245.045400001</v>
      </c>
      <c r="S223" s="6">
        <f t="shared" si="22"/>
        <v>196114434.77309996</v>
      </c>
    </row>
    <row r="224" spans="1:19" ht="24.95" customHeight="1">
      <c r="A224" s="136"/>
      <c r="B224" s="134"/>
      <c r="C224" s="1">
        <v>22</v>
      </c>
      <c r="D224" s="5" t="s">
        <v>267</v>
      </c>
      <c r="E224" s="5">
        <v>128944575.94320001</v>
      </c>
      <c r="F224" s="5">
        <v>0</v>
      </c>
      <c r="G224" s="5">
        <v>168511.4431</v>
      </c>
      <c r="H224" s="5">
        <v>39977728.669600002</v>
      </c>
      <c r="I224" s="6">
        <f t="shared" si="21"/>
        <v>169090816.05590001</v>
      </c>
      <c r="J224" s="11"/>
      <c r="K224" s="18"/>
      <c r="L224" s="122" t="s">
        <v>839</v>
      </c>
      <c r="M224" s="123"/>
      <c r="N224" s="124"/>
      <c r="O224" s="14">
        <f>SUM(O206:O223)</f>
        <v>2512826707.3661003</v>
      </c>
      <c r="P224" s="14">
        <f t="shared" ref="P224:S224" si="25">SUM(P206:P223)</f>
        <v>-47177126.820000023</v>
      </c>
      <c r="Q224" s="14">
        <f t="shared" si="25"/>
        <v>3283891.9491000003</v>
      </c>
      <c r="R224" s="14">
        <f t="shared" si="25"/>
        <v>683890953.27949989</v>
      </c>
      <c r="S224" s="14">
        <f t="shared" si="25"/>
        <v>3152824425.7746997</v>
      </c>
    </row>
    <row r="225" spans="1:19" ht="24.95" customHeight="1">
      <c r="A225" s="136"/>
      <c r="B225" s="134"/>
      <c r="C225" s="1">
        <v>23</v>
      </c>
      <c r="D225" s="5" t="s">
        <v>268</v>
      </c>
      <c r="E225" s="5">
        <v>160241031.39480001</v>
      </c>
      <c r="F225" s="5">
        <v>0</v>
      </c>
      <c r="G225" s="5">
        <v>209411.2703</v>
      </c>
      <c r="H225" s="5">
        <v>48456208.225599997</v>
      </c>
      <c r="I225" s="6">
        <f t="shared" si="21"/>
        <v>208906650.89070001</v>
      </c>
      <c r="J225" s="11"/>
      <c r="K225" s="137">
        <v>29</v>
      </c>
      <c r="L225" s="131" t="s">
        <v>52</v>
      </c>
      <c r="M225" s="12">
        <v>1</v>
      </c>
      <c r="N225" s="5" t="s">
        <v>633</v>
      </c>
      <c r="O225" s="5">
        <v>99014520.239700004</v>
      </c>
      <c r="P225" s="5">
        <v>-2734288.18</v>
      </c>
      <c r="Q225" s="5">
        <v>129397.2978</v>
      </c>
      <c r="R225" s="5">
        <v>29141363.893599998</v>
      </c>
      <c r="S225" s="6">
        <f t="shared" si="22"/>
        <v>125550993.2511</v>
      </c>
    </row>
    <row r="226" spans="1:19" ht="24.95" customHeight="1">
      <c r="A226" s="136"/>
      <c r="B226" s="134"/>
      <c r="C226" s="1">
        <v>24</v>
      </c>
      <c r="D226" s="5" t="s">
        <v>269</v>
      </c>
      <c r="E226" s="5">
        <v>131868978.6241</v>
      </c>
      <c r="F226" s="5">
        <v>0</v>
      </c>
      <c r="G226" s="5">
        <v>172333.20389999999</v>
      </c>
      <c r="H226" s="5">
        <v>35874854.986000001</v>
      </c>
      <c r="I226" s="6">
        <f t="shared" si="21"/>
        <v>167916166.81400001</v>
      </c>
      <c r="J226" s="11"/>
      <c r="K226" s="138"/>
      <c r="L226" s="134"/>
      <c r="M226" s="12">
        <v>2</v>
      </c>
      <c r="N226" s="5" t="s">
        <v>634</v>
      </c>
      <c r="O226" s="5">
        <v>99292269.671800002</v>
      </c>
      <c r="P226" s="5">
        <v>-2734288.18</v>
      </c>
      <c r="Q226" s="5">
        <v>129760.2752</v>
      </c>
      <c r="R226" s="5">
        <v>28569239.774</v>
      </c>
      <c r="S226" s="6">
        <f t="shared" si="22"/>
        <v>125256981.54099999</v>
      </c>
    </row>
    <row r="227" spans="1:19" ht="24.95" customHeight="1">
      <c r="A227" s="136"/>
      <c r="B227" s="132"/>
      <c r="C227" s="1">
        <v>25</v>
      </c>
      <c r="D227" s="5" t="s">
        <v>270</v>
      </c>
      <c r="E227" s="5">
        <v>126639389.00660001</v>
      </c>
      <c r="F227" s="5">
        <v>0</v>
      </c>
      <c r="G227" s="5">
        <v>165498.9056</v>
      </c>
      <c r="H227" s="5">
        <v>34313215.163199998</v>
      </c>
      <c r="I227" s="6">
        <f t="shared" si="21"/>
        <v>161118103.07539999</v>
      </c>
      <c r="J227" s="11"/>
      <c r="K227" s="138"/>
      <c r="L227" s="134"/>
      <c r="M227" s="12">
        <v>3</v>
      </c>
      <c r="N227" s="5" t="s">
        <v>862</v>
      </c>
      <c r="O227" s="5">
        <v>123701489.49439999</v>
      </c>
      <c r="P227" s="5">
        <v>-2734288.18</v>
      </c>
      <c r="Q227" s="5">
        <v>161659.50649999999</v>
      </c>
      <c r="R227" s="5">
        <v>34760737.609700002</v>
      </c>
      <c r="S227" s="6">
        <f t="shared" si="22"/>
        <v>155889598.43059999</v>
      </c>
    </row>
    <row r="228" spans="1:19" ht="24.95" customHeight="1">
      <c r="A228" s="1"/>
      <c r="B228" s="122" t="s">
        <v>821</v>
      </c>
      <c r="C228" s="123"/>
      <c r="D228" s="124"/>
      <c r="E228" s="14">
        <f>SUM(E203:E227)</f>
        <v>3243015174.9975004</v>
      </c>
      <c r="F228" s="14">
        <f t="shared" ref="F228:I228" si="26">SUM(F203:F227)</f>
        <v>0</v>
      </c>
      <c r="G228" s="14">
        <f t="shared" si="26"/>
        <v>4238140.0168000003</v>
      </c>
      <c r="H228" s="14">
        <f t="shared" si="26"/>
        <v>947304562.64480007</v>
      </c>
      <c r="I228" s="14">
        <f t="shared" si="26"/>
        <v>4194557877.6591005</v>
      </c>
      <c r="J228" s="11"/>
      <c r="K228" s="138"/>
      <c r="L228" s="134"/>
      <c r="M228" s="12">
        <v>4</v>
      </c>
      <c r="N228" s="5" t="s">
        <v>863</v>
      </c>
      <c r="O228" s="5">
        <v>109349382.5113</v>
      </c>
      <c r="P228" s="5">
        <v>-2734288.18</v>
      </c>
      <c r="Q228" s="5">
        <v>142903.43059999999</v>
      </c>
      <c r="R228" s="5">
        <v>29114779.889600001</v>
      </c>
      <c r="S228" s="6">
        <f t="shared" si="22"/>
        <v>135872777.65149999</v>
      </c>
    </row>
    <row r="229" spans="1:19" ht="24.95" customHeight="1">
      <c r="A229" s="136">
        <v>11</v>
      </c>
      <c r="B229" s="131" t="s">
        <v>34</v>
      </c>
      <c r="C229" s="1">
        <v>1</v>
      </c>
      <c r="D229" s="5" t="s">
        <v>271</v>
      </c>
      <c r="E229" s="5">
        <v>143807507.49039999</v>
      </c>
      <c r="F229" s="5">
        <v>-3804354.3448999999</v>
      </c>
      <c r="G229" s="5">
        <v>187935.09109999999</v>
      </c>
      <c r="H229" s="5">
        <v>36819814.507299997</v>
      </c>
      <c r="I229" s="6">
        <f t="shared" si="21"/>
        <v>177010902.74389997</v>
      </c>
      <c r="J229" s="11"/>
      <c r="K229" s="138"/>
      <c r="L229" s="134"/>
      <c r="M229" s="12">
        <v>5</v>
      </c>
      <c r="N229" s="5" t="s">
        <v>864</v>
      </c>
      <c r="O229" s="5">
        <v>103478825.79350001</v>
      </c>
      <c r="P229" s="5">
        <v>-2734288.18</v>
      </c>
      <c r="Q229" s="5">
        <v>135231.48329999999</v>
      </c>
      <c r="R229" s="5">
        <v>28730712.9833</v>
      </c>
      <c r="S229" s="6">
        <f t="shared" si="22"/>
        <v>129610482.0801</v>
      </c>
    </row>
    <row r="230" spans="1:19" ht="24.95" customHeight="1">
      <c r="A230" s="136"/>
      <c r="B230" s="134"/>
      <c r="C230" s="1">
        <v>2</v>
      </c>
      <c r="D230" s="5" t="s">
        <v>272</v>
      </c>
      <c r="E230" s="5">
        <v>135035023.56799999</v>
      </c>
      <c r="F230" s="5">
        <v>-3716629.5057000001</v>
      </c>
      <c r="G230" s="5">
        <v>176470.75520000001</v>
      </c>
      <c r="H230" s="5">
        <v>37190021.377300002</v>
      </c>
      <c r="I230" s="6">
        <f t="shared" si="21"/>
        <v>168684886.19479999</v>
      </c>
      <c r="J230" s="11"/>
      <c r="K230" s="138"/>
      <c r="L230" s="134"/>
      <c r="M230" s="12">
        <v>6</v>
      </c>
      <c r="N230" s="5" t="s">
        <v>635</v>
      </c>
      <c r="O230" s="5">
        <v>117857299.9965</v>
      </c>
      <c r="P230" s="5">
        <v>-2734288.18</v>
      </c>
      <c r="Q230" s="5">
        <v>154022.01730000001</v>
      </c>
      <c r="R230" s="5">
        <v>33925045.5876</v>
      </c>
      <c r="S230" s="6">
        <f t="shared" si="22"/>
        <v>149202079.42139998</v>
      </c>
    </row>
    <row r="231" spans="1:19" ht="24.95" customHeight="1">
      <c r="A231" s="136"/>
      <c r="B231" s="134"/>
      <c r="C231" s="1">
        <v>3</v>
      </c>
      <c r="D231" s="5" t="s">
        <v>849</v>
      </c>
      <c r="E231" s="5">
        <v>136197487.877</v>
      </c>
      <c r="F231" s="5">
        <v>-3728254.1488000001</v>
      </c>
      <c r="G231" s="5">
        <v>177989.92370000001</v>
      </c>
      <c r="H231" s="5">
        <v>37224936.5506</v>
      </c>
      <c r="I231" s="6">
        <f t="shared" si="21"/>
        <v>169872160.20250002</v>
      </c>
      <c r="J231" s="11"/>
      <c r="K231" s="138"/>
      <c r="L231" s="134"/>
      <c r="M231" s="12">
        <v>7</v>
      </c>
      <c r="N231" s="5" t="s">
        <v>636</v>
      </c>
      <c r="O231" s="5">
        <v>98781928.223100007</v>
      </c>
      <c r="P231" s="5">
        <v>-2734288.18</v>
      </c>
      <c r="Q231" s="5">
        <v>129093.3346</v>
      </c>
      <c r="R231" s="5">
        <v>29719547.045400001</v>
      </c>
      <c r="S231" s="6">
        <f t="shared" si="22"/>
        <v>125896280.42309999</v>
      </c>
    </row>
    <row r="232" spans="1:19" ht="24.95" customHeight="1">
      <c r="A232" s="136"/>
      <c r="B232" s="134"/>
      <c r="C232" s="1">
        <v>4</v>
      </c>
      <c r="D232" s="5" t="s">
        <v>34</v>
      </c>
      <c r="E232" s="5">
        <v>131332435.5803</v>
      </c>
      <c r="F232" s="5">
        <v>-3679603.6258</v>
      </c>
      <c r="G232" s="5">
        <v>171632.02170000001</v>
      </c>
      <c r="H232" s="5">
        <v>34935001.052199997</v>
      </c>
      <c r="I232" s="6">
        <f t="shared" si="21"/>
        <v>162759465.0284</v>
      </c>
      <c r="J232" s="11"/>
      <c r="K232" s="138"/>
      <c r="L232" s="134"/>
      <c r="M232" s="12">
        <v>8</v>
      </c>
      <c r="N232" s="5" t="s">
        <v>637</v>
      </c>
      <c r="O232" s="5">
        <v>102590103.73100001</v>
      </c>
      <c r="P232" s="5">
        <v>-2734288.18</v>
      </c>
      <c r="Q232" s="5">
        <v>134070.05530000001</v>
      </c>
      <c r="R232" s="5">
        <v>29129094.353300001</v>
      </c>
      <c r="S232" s="6">
        <f t="shared" si="22"/>
        <v>129118979.9596</v>
      </c>
    </row>
    <row r="233" spans="1:19" ht="24.95" customHeight="1">
      <c r="A233" s="136"/>
      <c r="B233" s="134"/>
      <c r="C233" s="1">
        <v>5</v>
      </c>
      <c r="D233" s="5" t="s">
        <v>273</v>
      </c>
      <c r="E233" s="5">
        <v>130906254.59720001</v>
      </c>
      <c r="F233" s="5">
        <v>-3675341.8160000001</v>
      </c>
      <c r="G233" s="5">
        <v>171075.06630000001</v>
      </c>
      <c r="H233" s="5">
        <v>36357510.347099997</v>
      </c>
      <c r="I233" s="6">
        <f t="shared" si="21"/>
        <v>163759498.19460002</v>
      </c>
      <c r="J233" s="11"/>
      <c r="K233" s="138"/>
      <c r="L233" s="134"/>
      <c r="M233" s="12">
        <v>9</v>
      </c>
      <c r="N233" s="5" t="s">
        <v>638</v>
      </c>
      <c r="O233" s="5">
        <v>100902457.3985</v>
      </c>
      <c r="P233" s="5">
        <v>-2734288.18</v>
      </c>
      <c r="Q233" s="5">
        <v>131864.55179999999</v>
      </c>
      <c r="R233" s="5">
        <v>29007913.7084</v>
      </c>
      <c r="S233" s="6">
        <f t="shared" si="22"/>
        <v>127307947.47869998</v>
      </c>
    </row>
    <row r="234" spans="1:19" ht="24.95" customHeight="1">
      <c r="A234" s="136"/>
      <c r="B234" s="134"/>
      <c r="C234" s="1">
        <v>6</v>
      </c>
      <c r="D234" s="5" t="s">
        <v>274</v>
      </c>
      <c r="E234" s="5">
        <v>136062910.61230001</v>
      </c>
      <c r="F234" s="5">
        <v>-3726908.3761</v>
      </c>
      <c r="G234" s="5">
        <v>177814.05119999999</v>
      </c>
      <c r="H234" s="5">
        <v>35417300.018700004</v>
      </c>
      <c r="I234" s="6">
        <f t="shared" si="21"/>
        <v>167931116.30610001</v>
      </c>
      <c r="J234" s="11"/>
      <c r="K234" s="138"/>
      <c r="L234" s="134"/>
      <c r="M234" s="12">
        <v>10</v>
      </c>
      <c r="N234" s="5" t="s">
        <v>639</v>
      </c>
      <c r="O234" s="5">
        <v>114544228.2095</v>
      </c>
      <c r="P234" s="5">
        <v>-2734288.18</v>
      </c>
      <c r="Q234" s="5">
        <v>149692.32370000001</v>
      </c>
      <c r="R234" s="5">
        <v>33416314.092799999</v>
      </c>
      <c r="S234" s="6">
        <f t="shared" si="22"/>
        <v>145375946.44599998</v>
      </c>
    </row>
    <row r="235" spans="1:19" ht="24.95" customHeight="1">
      <c r="A235" s="136"/>
      <c r="B235" s="134"/>
      <c r="C235" s="1">
        <v>7</v>
      </c>
      <c r="D235" s="5" t="s">
        <v>275</v>
      </c>
      <c r="E235" s="5">
        <v>158979145.8062</v>
      </c>
      <c r="F235" s="5">
        <v>-3956070.7280999999</v>
      </c>
      <c r="G235" s="5">
        <v>207762.17300000001</v>
      </c>
      <c r="H235" s="5">
        <v>41582289.588399999</v>
      </c>
      <c r="I235" s="6">
        <f t="shared" si="21"/>
        <v>196813126.83950001</v>
      </c>
      <c r="J235" s="11"/>
      <c r="K235" s="138"/>
      <c r="L235" s="134"/>
      <c r="M235" s="12">
        <v>11</v>
      </c>
      <c r="N235" s="5" t="s">
        <v>640</v>
      </c>
      <c r="O235" s="5">
        <v>121282935.7889</v>
      </c>
      <c r="P235" s="5">
        <v>-2734288.18</v>
      </c>
      <c r="Q235" s="5">
        <v>158498.81539999999</v>
      </c>
      <c r="R235" s="5">
        <v>36037830.130800001</v>
      </c>
      <c r="S235" s="6">
        <f t="shared" si="22"/>
        <v>154744976.55509999</v>
      </c>
    </row>
    <row r="236" spans="1:19" ht="24.95" customHeight="1">
      <c r="A236" s="136"/>
      <c r="B236" s="134"/>
      <c r="C236" s="1">
        <v>8</v>
      </c>
      <c r="D236" s="5" t="s">
        <v>276</v>
      </c>
      <c r="E236" s="5">
        <v>140819491.7304</v>
      </c>
      <c r="F236" s="5">
        <v>-3774474.1872999999</v>
      </c>
      <c r="G236" s="5">
        <v>184030.19750000001</v>
      </c>
      <c r="H236" s="5">
        <v>36768691.422700003</v>
      </c>
      <c r="I236" s="6">
        <f t="shared" si="21"/>
        <v>173997739.16329998</v>
      </c>
      <c r="J236" s="11"/>
      <c r="K236" s="138"/>
      <c r="L236" s="134"/>
      <c r="M236" s="12">
        <v>12</v>
      </c>
      <c r="N236" s="5" t="s">
        <v>641</v>
      </c>
      <c r="O236" s="5">
        <v>140175124.46880001</v>
      </c>
      <c r="P236" s="5">
        <v>-2734288.18</v>
      </c>
      <c r="Q236" s="5">
        <v>183188.10500000001</v>
      </c>
      <c r="R236" s="5">
        <v>37615677.8649</v>
      </c>
      <c r="S236" s="6">
        <f t="shared" si="22"/>
        <v>175239702.25869998</v>
      </c>
    </row>
    <row r="237" spans="1:19" ht="24.95" customHeight="1">
      <c r="A237" s="136"/>
      <c r="B237" s="134"/>
      <c r="C237" s="1">
        <v>9</v>
      </c>
      <c r="D237" s="5" t="s">
        <v>277</v>
      </c>
      <c r="E237" s="5">
        <v>127407902.14300001</v>
      </c>
      <c r="F237" s="5">
        <v>-3640358.2914</v>
      </c>
      <c r="G237" s="5">
        <v>166503.2383</v>
      </c>
      <c r="H237" s="5">
        <v>34486784.141999997</v>
      </c>
      <c r="I237" s="6">
        <f t="shared" si="21"/>
        <v>158420831.23190001</v>
      </c>
      <c r="J237" s="11"/>
      <c r="K237" s="138"/>
      <c r="L237" s="134"/>
      <c r="M237" s="12">
        <v>13</v>
      </c>
      <c r="N237" s="5" t="s">
        <v>642</v>
      </c>
      <c r="O237" s="5">
        <v>130663435.0574</v>
      </c>
      <c r="P237" s="5">
        <v>-2734288.18</v>
      </c>
      <c r="Q237" s="5">
        <v>170757.7372</v>
      </c>
      <c r="R237" s="5">
        <v>35010824.165600002</v>
      </c>
      <c r="S237" s="6">
        <f t="shared" si="22"/>
        <v>163110728.7802</v>
      </c>
    </row>
    <row r="238" spans="1:19" ht="24.95" customHeight="1">
      <c r="A238" s="136"/>
      <c r="B238" s="134"/>
      <c r="C238" s="1">
        <v>10</v>
      </c>
      <c r="D238" s="5" t="s">
        <v>278</v>
      </c>
      <c r="E238" s="5">
        <v>176969024.9226</v>
      </c>
      <c r="F238" s="5">
        <v>-4135969.5192</v>
      </c>
      <c r="G238" s="5">
        <v>231272.27770000001</v>
      </c>
      <c r="H238" s="5">
        <v>43056755.084799998</v>
      </c>
      <c r="I238" s="6">
        <f t="shared" si="21"/>
        <v>216121082.76590002</v>
      </c>
      <c r="J238" s="11"/>
      <c r="K238" s="138"/>
      <c r="L238" s="134"/>
      <c r="M238" s="12">
        <v>14</v>
      </c>
      <c r="N238" s="5" t="s">
        <v>643</v>
      </c>
      <c r="O238" s="5">
        <v>113898047.08130001</v>
      </c>
      <c r="P238" s="5">
        <v>-2734288.18</v>
      </c>
      <c r="Q238" s="5">
        <v>148847.86079999999</v>
      </c>
      <c r="R238" s="5">
        <v>33620579.217299998</v>
      </c>
      <c r="S238" s="6">
        <f t="shared" si="22"/>
        <v>144933185.97939998</v>
      </c>
    </row>
    <row r="239" spans="1:19" ht="24.95" customHeight="1">
      <c r="A239" s="136"/>
      <c r="B239" s="134"/>
      <c r="C239" s="1">
        <v>11</v>
      </c>
      <c r="D239" s="5" t="s">
        <v>279</v>
      </c>
      <c r="E239" s="5">
        <v>137289926.9323</v>
      </c>
      <c r="F239" s="5">
        <v>-3739178.5392999998</v>
      </c>
      <c r="G239" s="5">
        <v>179417.5796</v>
      </c>
      <c r="H239" s="5">
        <v>36585254.221500002</v>
      </c>
      <c r="I239" s="6">
        <f t="shared" si="21"/>
        <v>170315420.19410002</v>
      </c>
      <c r="J239" s="11"/>
      <c r="K239" s="138"/>
      <c r="L239" s="134"/>
      <c r="M239" s="12">
        <v>15</v>
      </c>
      <c r="N239" s="5" t="s">
        <v>644</v>
      </c>
      <c r="O239" s="5">
        <v>89503506.375400007</v>
      </c>
      <c r="P239" s="5">
        <v>-2734288.18</v>
      </c>
      <c r="Q239" s="5">
        <v>116967.8128</v>
      </c>
      <c r="R239" s="5">
        <v>26177058.106400002</v>
      </c>
      <c r="S239" s="6">
        <f t="shared" si="22"/>
        <v>113063244.1146</v>
      </c>
    </row>
    <row r="240" spans="1:19" ht="24.95" customHeight="1">
      <c r="A240" s="136"/>
      <c r="B240" s="134"/>
      <c r="C240" s="1">
        <v>12</v>
      </c>
      <c r="D240" s="5" t="s">
        <v>280</v>
      </c>
      <c r="E240" s="5">
        <v>151488888.4104</v>
      </c>
      <c r="F240" s="5">
        <v>-3881168.1540999999</v>
      </c>
      <c r="G240" s="5">
        <v>197973.5171</v>
      </c>
      <c r="H240" s="5">
        <v>40198785.313500002</v>
      </c>
      <c r="I240" s="6">
        <f t="shared" si="21"/>
        <v>188004479.0869</v>
      </c>
      <c r="J240" s="11"/>
      <c r="K240" s="138"/>
      <c r="L240" s="134"/>
      <c r="M240" s="12">
        <v>16</v>
      </c>
      <c r="N240" s="5" t="s">
        <v>539</v>
      </c>
      <c r="O240" s="5">
        <v>115333738.7615</v>
      </c>
      <c r="P240" s="5">
        <v>-2734288.18</v>
      </c>
      <c r="Q240" s="5">
        <v>150724.0969</v>
      </c>
      <c r="R240" s="5">
        <v>30697853.539000001</v>
      </c>
      <c r="S240" s="6">
        <f t="shared" si="22"/>
        <v>143448028.21739998</v>
      </c>
    </row>
    <row r="241" spans="1:19" ht="24.95" customHeight="1">
      <c r="A241" s="136"/>
      <c r="B241" s="132"/>
      <c r="C241" s="1">
        <v>13</v>
      </c>
      <c r="D241" s="5" t="s">
        <v>281</v>
      </c>
      <c r="E241" s="5">
        <v>165917920.95680001</v>
      </c>
      <c r="F241" s="5">
        <v>-4025458.4796000002</v>
      </c>
      <c r="G241" s="5">
        <v>216830.12330000001</v>
      </c>
      <c r="H241" s="5">
        <v>43265488.7456</v>
      </c>
      <c r="I241" s="6">
        <f t="shared" si="21"/>
        <v>205374781.34609997</v>
      </c>
      <c r="J241" s="11"/>
      <c r="K241" s="138"/>
      <c r="L241" s="134"/>
      <c r="M241" s="12">
        <v>17</v>
      </c>
      <c r="N241" s="5" t="s">
        <v>645</v>
      </c>
      <c r="O241" s="5">
        <v>101682459.73360001</v>
      </c>
      <c r="P241" s="5">
        <v>-2734288.18</v>
      </c>
      <c r="Q241" s="5">
        <v>132883.89920000001</v>
      </c>
      <c r="R241" s="5">
        <v>28069824.041299999</v>
      </c>
      <c r="S241" s="6">
        <f t="shared" si="22"/>
        <v>127150879.4941</v>
      </c>
    </row>
    <row r="242" spans="1:19" ht="24.95" customHeight="1">
      <c r="A242" s="1"/>
      <c r="B242" s="122" t="s">
        <v>822</v>
      </c>
      <c r="C242" s="123"/>
      <c r="D242" s="124"/>
      <c r="E242" s="14">
        <f>SUM(E229:E241)</f>
        <v>1872213920.6269</v>
      </c>
      <c r="F242" s="14">
        <f t="shared" ref="F242:I242" si="27">SUM(F229:F241)</f>
        <v>-49483769.716299996</v>
      </c>
      <c r="G242" s="14">
        <f t="shared" si="27"/>
        <v>2446706.0157000003</v>
      </c>
      <c r="H242" s="14">
        <f t="shared" si="27"/>
        <v>493888632.37169999</v>
      </c>
      <c r="I242" s="14">
        <f t="shared" si="27"/>
        <v>2319065489.2979999</v>
      </c>
      <c r="J242" s="11"/>
      <c r="K242" s="138"/>
      <c r="L242" s="134"/>
      <c r="M242" s="12">
        <v>18</v>
      </c>
      <c r="N242" s="5" t="s">
        <v>865</v>
      </c>
      <c r="O242" s="5">
        <v>106005065.09460001</v>
      </c>
      <c r="P242" s="5">
        <v>-2734288.18</v>
      </c>
      <c r="Q242" s="5">
        <v>138532.90349999999</v>
      </c>
      <c r="R242" s="5">
        <v>31442963.029100001</v>
      </c>
      <c r="S242" s="6">
        <f t="shared" si="22"/>
        <v>134852272.84720001</v>
      </c>
    </row>
    <row r="243" spans="1:19" ht="24.95" customHeight="1">
      <c r="A243" s="131" t="s">
        <v>35</v>
      </c>
      <c r="B243" s="131" t="s">
        <v>35</v>
      </c>
      <c r="C243" s="1">
        <v>1</v>
      </c>
      <c r="D243" s="5" t="s">
        <v>282</v>
      </c>
      <c r="E243" s="5">
        <v>172258063.8249</v>
      </c>
      <c r="F243" s="5">
        <v>0</v>
      </c>
      <c r="G243" s="5">
        <v>225115.75</v>
      </c>
      <c r="H243" s="5">
        <v>45792145.554200001</v>
      </c>
      <c r="I243" s="6">
        <f t="shared" si="21"/>
        <v>218275325.12909999</v>
      </c>
      <c r="J243" s="11"/>
      <c r="K243" s="138"/>
      <c r="L243" s="134"/>
      <c r="M243" s="12">
        <v>19</v>
      </c>
      <c r="N243" s="5" t="s">
        <v>646</v>
      </c>
      <c r="O243" s="5">
        <v>112332972.8418</v>
      </c>
      <c r="P243" s="5">
        <v>-2734288.18</v>
      </c>
      <c r="Q243" s="5">
        <v>146802.54079999999</v>
      </c>
      <c r="R243" s="5">
        <v>31213401.445</v>
      </c>
      <c r="S243" s="6">
        <f t="shared" si="22"/>
        <v>140958888.6476</v>
      </c>
    </row>
    <row r="244" spans="1:19" ht="24.95" customHeight="1">
      <c r="A244" s="134"/>
      <c r="B244" s="134"/>
      <c r="C244" s="1">
        <v>2</v>
      </c>
      <c r="D244" s="5" t="s">
        <v>283</v>
      </c>
      <c r="E244" s="5">
        <v>163607677.5483</v>
      </c>
      <c r="F244" s="5">
        <v>0</v>
      </c>
      <c r="G244" s="5">
        <v>213810.97769999999</v>
      </c>
      <c r="H244" s="5">
        <v>51683721.293899998</v>
      </c>
      <c r="I244" s="6">
        <f t="shared" si="21"/>
        <v>215505209.81989998</v>
      </c>
      <c r="J244" s="11"/>
      <c r="K244" s="138"/>
      <c r="L244" s="134"/>
      <c r="M244" s="12">
        <v>20</v>
      </c>
      <c r="N244" s="5" t="s">
        <v>543</v>
      </c>
      <c r="O244" s="5">
        <v>111170076.75399999</v>
      </c>
      <c r="P244" s="5">
        <v>-2734288.18</v>
      </c>
      <c r="Q244" s="5">
        <v>145282.80799999999</v>
      </c>
      <c r="R244" s="5">
        <v>32420815.0953</v>
      </c>
      <c r="S244" s="6">
        <f t="shared" si="22"/>
        <v>141001886.47729999</v>
      </c>
    </row>
    <row r="245" spans="1:19" ht="24.95" customHeight="1">
      <c r="A245" s="134"/>
      <c r="B245" s="134"/>
      <c r="C245" s="1">
        <v>3</v>
      </c>
      <c r="D245" s="5" t="s">
        <v>284</v>
      </c>
      <c r="E245" s="5">
        <v>108262196.8629</v>
      </c>
      <c r="F245" s="5">
        <v>0</v>
      </c>
      <c r="G245" s="5">
        <v>141482.64009999999</v>
      </c>
      <c r="H245" s="5">
        <v>33916442.357299998</v>
      </c>
      <c r="I245" s="6">
        <f t="shared" si="21"/>
        <v>142320121.8603</v>
      </c>
      <c r="J245" s="11"/>
      <c r="K245" s="138"/>
      <c r="L245" s="134"/>
      <c r="M245" s="12">
        <v>21</v>
      </c>
      <c r="N245" s="5" t="s">
        <v>647</v>
      </c>
      <c r="O245" s="5">
        <v>120281833.266</v>
      </c>
      <c r="P245" s="5">
        <v>-2734288.18</v>
      </c>
      <c r="Q245" s="5">
        <v>157190.52280000001</v>
      </c>
      <c r="R245" s="5">
        <v>34246250.034400001</v>
      </c>
      <c r="S245" s="6">
        <f t="shared" si="22"/>
        <v>151950985.64319998</v>
      </c>
    </row>
    <row r="246" spans="1:19" ht="24.95" customHeight="1">
      <c r="A246" s="134"/>
      <c r="B246" s="134"/>
      <c r="C246" s="1">
        <v>4</v>
      </c>
      <c r="D246" s="5" t="s">
        <v>285</v>
      </c>
      <c r="E246" s="5">
        <v>111459121.44509999</v>
      </c>
      <c r="F246" s="5">
        <v>0</v>
      </c>
      <c r="G246" s="5">
        <v>145660.5465</v>
      </c>
      <c r="H246" s="5">
        <v>34979499.564400002</v>
      </c>
      <c r="I246" s="6">
        <f t="shared" si="21"/>
        <v>146584281.55599999</v>
      </c>
      <c r="J246" s="11"/>
      <c r="K246" s="138"/>
      <c r="L246" s="134"/>
      <c r="M246" s="12">
        <v>22</v>
      </c>
      <c r="N246" s="5" t="s">
        <v>648</v>
      </c>
      <c r="O246" s="5">
        <v>109175713.01970001</v>
      </c>
      <c r="P246" s="5">
        <v>-2734288.18</v>
      </c>
      <c r="Q246" s="5">
        <v>142676.47029999999</v>
      </c>
      <c r="R246" s="5">
        <v>31184772.5176</v>
      </c>
      <c r="S246" s="6">
        <f t="shared" si="22"/>
        <v>137768873.8276</v>
      </c>
    </row>
    <row r="247" spans="1:19" ht="24.95" customHeight="1">
      <c r="A247" s="134"/>
      <c r="B247" s="134"/>
      <c r="C247" s="1">
        <v>5</v>
      </c>
      <c r="D247" s="5" t="s">
        <v>286</v>
      </c>
      <c r="E247" s="5">
        <v>133455011.0266</v>
      </c>
      <c r="F247" s="5">
        <v>0</v>
      </c>
      <c r="G247" s="5">
        <v>174405.91310000001</v>
      </c>
      <c r="H247" s="5">
        <v>38643320.6241</v>
      </c>
      <c r="I247" s="6">
        <f t="shared" si="21"/>
        <v>172272737.56380001</v>
      </c>
      <c r="J247" s="11"/>
      <c r="K247" s="138"/>
      <c r="L247" s="134"/>
      <c r="M247" s="12">
        <v>23</v>
      </c>
      <c r="N247" s="5" t="s">
        <v>649</v>
      </c>
      <c r="O247" s="5">
        <v>134246859.86390001</v>
      </c>
      <c r="P247" s="5">
        <v>-2734288.18</v>
      </c>
      <c r="Q247" s="5">
        <v>175440.7421</v>
      </c>
      <c r="R247" s="5">
        <v>37864855.565899998</v>
      </c>
      <c r="S247" s="6">
        <f t="shared" si="22"/>
        <v>169552867.9919</v>
      </c>
    </row>
    <row r="248" spans="1:19" ht="24.95" customHeight="1">
      <c r="A248" s="134"/>
      <c r="B248" s="134"/>
      <c r="C248" s="1">
        <v>6</v>
      </c>
      <c r="D248" s="5" t="s">
        <v>287</v>
      </c>
      <c r="E248" s="5">
        <v>113431934.69419999</v>
      </c>
      <c r="F248" s="5">
        <v>0</v>
      </c>
      <c r="G248" s="5">
        <v>148238.72099999999</v>
      </c>
      <c r="H248" s="5">
        <v>35471492.982600003</v>
      </c>
      <c r="I248" s="6">
        <f t="shared" si="21"/>
        <v>149051666.3978</v>
      </c>
      <c r="J248" s="11"/>
      <c r="K248" s="138"/>
      <c r="L248" s="134"/>
      <c r="M248" s="12">
        <v>24</v>
      </c>
      <c r="N248" s="5" t="s">
        <v>866</v>
      </c>
      <c r="O248" s="5">
        <v>111326021.6108</v>
      </c>
      <c r="P248" s="5">
        <v>-2734288.18</v>
      </c>
      <c r="Q248" s="5">
        <v>145486.6048</v>
      </c>
      <c r="R248" s="5">
        <v>32194661.716800001</v>
      </c>
      <c r="S248" s="6">
        <f t="shared" si="22"/>
        <v>140931881.75239998</v>
      </c>
    </row>
    <row r="249" spans="1:19" ht="24.95" customHeight="1">
      <c r="A249" s="134"/>
      <c r="B249" s="134"/>
      <c r="C249" s="1">
        <v>7</v>
      </c>
      <c r="D249" s="5" t="s">
        <v>288</v>
      </c>
      <c r="E249" s="5">
        <v>113536267.4506</v>
      </c>
      <c r="F249" s="5">
        <v>0</v>
      </c>
      <c r="G249" s="5">
        <v>148375.06839999999</v>
      </c>
      <c r="H249" s="5">
        <v>33103395.968199998</v>
      </c>
      <c r="I249" s="6">
        <f t="shared" si="21"/>
        <v>146788038.48719999</v>
      </c>
      <c r="J249" s="11"/>
      <c r="K249" s="138"/>
      <c r="L249" s="134"/>
      <c r="M249" s="12">
        <v>25</v>
      </c>
      <c r="N249" s="5" t="s">
        <v>867</v>
      </c>
      <c r="O249" s="5">
        <v>146670648.17289999</v>
      </c>
      <c r="P249" s="5">
        <v>-2734288.18</v>
      </c>
      <c r="Q249" s="5">
        <v>191676.79139999999</v>
      </c>
      <c r="R249" s="5">
        <v>33527573.0724</v>
      </c>
      <c r="S249" s="6">
        <f t="shared" si="22"/>
        <v>177655609.85669997</v>
      </c>
    </row>
    <row r="250" spans="1:19" ht="24.95" customHeight="1">
      <c r="A250" s="134"/>
      <c r="B250" s="134"/>
      <c r="C250" s="1">
        <v>8</v>
      </c>
      <c r="D250" s="5" t="s">
        <v>289</v>
      </c>
      <c r="E250" s="5">
        <v>131711535.5267</v>
      </c>
      <c r="F250" s="5">
        <v>0</v>
      </c>
      <c r="G250" s="5">
        <v>172127.4491</v>
      </c>
      <c r="H250" s="5">
        <v>36997914.680500001</v>
      </c>
      <c r="I250" s="6">
        <f t="shared" si="21"/>
        <v>168881577.65630001</v>
      </c>
      <c r="J250" s="11"/>
      <c r="K250" s="138"/>
      <c r="L250" s="134"/>
      <c r="M250" s="12">
        <v>26</v>
      </c>
      <c r="N250" s="5" t="s">
        <v>650</v>
      </c>
      <c r="O250" s="5">
        <v>100392638.82080001</v>
      </c>
      <c r="P250" s="5">
        <v>-2734288.18</v>
      </c>
      <c r="Q250" s="5">
        <v>131198.29449999999</v>
      </c>
      <c r="R250" s="5">
        <v>29171356.1032</v>
      </c>
      <c r="S250" s="6">
        <f t="shared" si="22"/>
        <v>126960905.0385</v>
      </c>
    </row>
    <row r="251" spans="1:19" ht="24.95" customHeight="1">
      <c r="A251" s="134"/>
      <c r="B251" s="134"/>
      <c r="C251" s="1">
        <v>9</v>
      </c>
      <c r="D251" s="5" t="s">
        <v>290</v>
      </c>
      <c r="E251" s="5">
        <v>144964711.2895</v>
      </c>
      <c r="F251" s="5">
        <v>0</v>
      </c>
      <c r="G251" s="5">
        <v>189447.3849</v>
      </c>
      <c r="H251" s="5">
        <v>40906975.070200004</v>
      </c>
      <c r="I251" s="6">
        <f t="shared" si="21"/>
        <v>186061133.7446</v>
      </c>
      <c r="J251" s="11"/>
      <c r="K251" s="138"/>
      <c r="L251" s="134"/>
      <c r="M251" s="12">
        <v>27</v>
      </c>
      <c r="N251" s="5" t="s">
        <v>651</v>
      </c>
      <c r="O251" s="5">
        <v>121429683.45990001</v>
      </c>
      <c r="P251" s="5">
        <v>-2734288.18</v>
      </c>
      <c r="Q251" s="5">
        <v>158690.59280000001</v>
      </c>
      <c r="R251" s="5">
        <v>33349664.738200001</v>
      </c>
      <c r="S251" s="6">
        <f t="shared" si="22"/>
        <v>152203750.61090001</v>
      </c>
    </row>
    <row r="252" spans="1:19" ht="24.95" customHeight="1">
      <c r="A252" s="134"/>
      <c r="B252" s="134"/>
      <c r="C252" s="1">
        <v>10</v>
      </c>
      <c r="D252" s="5" t="s">
        <v>291</v>
      </c>
      <c r="E252" s="5">
        <v>105483100.22480001</v>
      </c>
      <c r="F252" s="5">
        <v>0</v>
      </c>
      <c r="G252" s="5">
        <v>137850.77280000001</v>
      </c>
      <c r="H252" s="5">
        <v>31214795.618000001</v>
      </c>
      <c r="I252" s="6">
        <f t="shared" si="21"/>
        <v>136835746.61559999</v>
      </c>
      <c r="J252" s="11"/>
      <c r="K252" s="138"/>
      <c r="L252" s="134"/>
      <c r="M252" s="12">
        <v>28</v>
      </c>
      <c r="N252" s="5" t="s">
        <v>652</v>
      </c>
      <c r="O252" s="5">
        <v>121819030.12010001</v>
      </c>
      <c r="P252" s="5">
        <v>-2734288.18</v>
      </c>
      <c r="Q252" s="5">
        <v>159199.4112</v>
      </c>
      <c r="R252" s="5">
        <v>34626302.831799999</v>
      </c>
      <c r="S252" s="6">
        <f t="shared" si="22"/>
        <v>153870244.18309999</v>
      </c>
    </row>
    <row r="253" spans="1:19" ht="24.95" customHeight="1">
      <c r="A253" s="134"/>
      <c r="B253" s="134"/>
      <c r="C253" s="1">
        <v>11</v>
      </c>
      <c r="D253" s="5" t="s">
        <v>292</v>
      </c>
      <c r="E253" s="5">
        <v>180997236.16569999</v>
      </c>
      <c r="F253" s="5">
        <v>0</v>
      </c>
      <c r="G253" s="5">
        <v>236536.5526</v>
      </c>
      <c r="H253" s="5">
        <v>54047274.034100004</v>
      </c>
      <c r="I253" s="6">
        <f t="shared" si="21"/>
        <v>235281046.75239998</v>
      </c>
      <c r="J253" s="11"/>
      <c r="K253" s="138"/>
      <c r="L253" s="134"/>
      <c r="M253" s="12">
        <v>29</v>
      </c>
      <c r="N253" s="5" t="s">
        <v>653</v>
      </c>
      <c r="O253" s="5">
        <v>107350047.0334</v>
      </c>
      <c r="P253" s="5">
        <v>-2734288.18</v>
      </c>
      <c r="Q253" s="5">
        <v>140290.5955</v>
      </c>
      <c r="R253" s="5">
        <v>31177198.727299999</v>
      </c>
      <c r="S253" s="6">
        <f t="shared" si="22"/>
        <v>135933248.1762</v>
      </c>
    </row>
    <row r="254" spans="1:19" ht="24.95" customHeight="1">
      <c r="A254" s="134"/>
      <c r="B254" s="134"/>
      <c r="C254" s="1">
        <v>12</v>
      </c>
      <c r="D254" s="5" t="s">
        <v>293</v>
      </c>
      <c r="E254" s="5">
        <v>186274951.46849999</v>
      </c>
      <c r="F254" s="5">
        <v>0</v>
      </c>
      <c r="G254" s="5">
        <v>243433.74400000001</v>
      </c>
      <c r="H254" s="5">
        <v>54317279.658500001</v>
      </c>
      <c r="I254" s="6">
        <f t="shared" si="21"/>
        <v>240835664.87099999</v>
      </c>
      <c r="J254" s="11"/>
      <c r="K254" s="139"/>
      <c r="L254" s="132"/>
      <c r="M254" s="12">
        <v>30</v>
      </c>
      <c r="N254" s="5" t="s">
        <v>654</v>
      </c>
      <c r="O254" s="5">
        <v>119434964.87720001</v>
      </c>
      <c r="P254" s="5">
        <v>-2734288.18</v>
      </c>
      <c r="Q254" s="5">
        <v>156083.79139999999</v>
      </c>
      <c r="R254" s="5">
        <v>35238037.874700002</v>
      </c>
      <c r="S254" s="6">
        <f t="shared" si="22"/>
        <v>152094798.3633</v>
      </c>
    </row>
    <row r="255" spans="1:19" ht="24.95" customHeight="1">
      <c r="A255" s="134"/>
      <c r="B255" s="134"/>
      <c r="C255" s="1">
        <v>13</v>
      </c>
      <c r="D255" s="5" t="s">
        <v>294</v>
      </c>
      <c r="E255" s="5">
        <v>146003661.09209999</v>
      </c>
      <c r="F255" s="5">
        <v>0</v>
      </c>
      <c r="G255" s="5">
        <v>190805.13819999999</v>
      </c>
      <c r="H255" s="5">
        <v>39779086.218099996</v>
      </c>
      <c r="I255" s="6">
        <f t="shared" si="21"/>
        <v>185973552.44840002</v>
      </c>
      <c r="J255" s="11"/>
      <c r="K255" s="18"/>
      <c r="L255" s="122" t="s">
        <v>840</v>
      </c>
      <c r="M255" s="123"/>
      <c r="N255" s="124"/>
      <c r="O255" s="14">
        <f>SUM(O225:O254)</f>
        <v>3403687307.4712996</v>
      </c>
      <c r="P255" s="14">
        <f t="shared" ref="P255:S255" si="28">SUM(P225:P254)</f>
        <v>-82028645.400000036</v>
      </c>
      <c r="Q255" s="14">
        <f t="shared" si="28"/>
        <v>4448114.6724999994</v>
      </c>
      <c r="R255" s="14">
        <f t="shared" si="28"/>
        <v>960402248.75469971</v>
      </c>
      <c r="S255" s="14">
        <f t="shared" si="28"/>
        <v>4286509025.4984994</v>
      </c>
    </row>
    <row r="256" spans="1:19" ht="24.95" customHeight="1">
      <c r="A256" s="134"/>
      <c r="B256" s="134"/>
      <c r="C256" s="1">
        <v>14</v>
      </c>
      <c r="D256" s="5" t="s">
        <v>295</v>
      </c>
      <c r="E256" s="5">
        <v>139240072.36989999</v>
      </c>
      <c r="F256" s="5">
        <v>0</v>
      </c>
      <c r="G256" s="5">
        <v>181966.1305</v>
      </c>
      <c r="H256" s="5">
        <v>37592684.4331</v>
      </c>
      <c r="I256" s="6">
        <f t="shared" si="21"/>
        <v>177014722.93349999</v>
      </c>
      <c r="J256" s="11"/>
      <c r="K256" s="137">
        <v>30</v>
      </c>
      <c r="L256" s="131" t="s">
        <v>53</v>
      </c>
      <c r="M256" s="12">
        <v>1</v>
      </c>
      <c r="N256" s="5" t="s">
        <v>655</v>
      </c>
      <c r="O256" s="5">
        <v>117546710.5204</v>
      </c>
      <c r="P256" s="5">
        <v>-2536017.62</v>
      </c>
      <c r="Q256" s="5">
        <v>153616.12289999999</v>
      </c>
      <c r="R256" s="5">
        <v>40834440.019400001</v>
      </c>
      <c r="S256" s="6">
        <f t="shared" si="22"/>
        <v>155998749.04269999</v>
      </c>
    </row>
    <row r="257" spans="1:19" ht="24.95" customHeight="1">
      <c r="A257" s="134"/>
      <c r="B257" s="134"/>
      <c r="C257" s="1">
        <v>15</v>
      </c>
      <c r="D257" s="5" t="s">
        <v>296</v>
      </c>
      <c r="E257" s="5">
        <v>151969082.2947</v>
      </c>
      <c r="F257" s="5">
        <v>0</v>
      </c>
      <c r="G257" s="5">
        <v>198601.05929999999</v>
      </c>
      <c r="H257" s="5">
        <v>36192063.392099999</v>
      </c>
      <c r="I257" s="6">
        <f t="shared" si="21"/>
        <v>188359746.74610001</v>
      </c>
      <c r="J257" s="11"/>
      <c r="K257" s="138"/>
      <c r="L257" s="134"/>
      <c r="M257" s="12">
        <v>2</v>
      </c>
      <c r="N257" s="5" t="s">
        <v>656</v>
      </c>
      <c r="O257" s="5">
        <v>136506797.3964</v>
      </c>
      <c r="P257" s="5">
        <v>-2536017.62</v>
      </c>
      <c r="Q257" s="5">
        <v>178394.14540000001</v>
      </c>
      <c r="R257" s="5">
        <v>46680345.803499997</v>
      </c>
      <c r="S257" s="6">
        <f t="shared" si="22"/>
        <v>180829519.72530001</v>
      </c>
    </row>
    <row r="258" spans="1:19" ht="24.95" customHeight="1">
      <c r="A258" s="134"/>
      <c r="B258" s="134"/>
      <c r="C258" s="1">
        <v>16</v>
      </c>
      <c r="D258" s="5" t="s">
        <v>297</v>
      </c>
      <c r="E258" s="5">
        <v>133308454.2814</v>
      </c>
      <c r="F258" s="5">
        <v>0</v>
      </c>
      <c r="G258" s="5">
        <v>174214.38510000001</v>
      </c>
      <c r="H258" s="5">
        <v>37633279.949100003</v>
      </c>
      <c r="I258" s="6">
        <f t="shared" si="21"/>
        <v>171115948.61559999</v>
      </c>
      <c r="J258" s="11"/>
      <c r="K258" s="138"/>
      <c r="L258" s="134"/>
      <c r="M258" s="12">
        <v>3</v>
      </c>
      <c r="N258" s="5" t="s">
        <v>657</v>
      </c>
      <c r="O258" s="5">
        <v>135975686.20840001</v>
      </c>
      <c r="P258" s="5">
        <v>-2536017.62</v>
      </c>
      <c r="Q258" s="5">
        <v>177700.0618</v>
      </c>
      <c r="R258" s="5">
        <v>43525331.976499997</v>
      </c>
      <c r="S258" s="6">
        <f t="shared" si="22"/>
        <v>177142700.62670001</v>
      </c>
    </row>
    <row r="259" spans="1:19" ht="24.95" customHeight="1">
      <c r="A259" s="134"/>
      <c r="B259" s="134"/>
      <c r="C259" s="1">
        <v>17</v>
      </c>
      <c r="D259" s="5" t="s">
        <v>298</v>
      </c>
      <c r="E259" s="5">
        <v>109331034.0839</v>
      </c>
      <c r="F259" s="5">
        <v>0</v>
      </c>
      <c r="G259" s="5">
        <v>142879.45189999999</v>
      </c>
      <c r="H259" s="5">
        <v>33316446.6895</v>
      </c>
      <c r="I259" s="6">
        <f t="shared" si="21"/>
        <v>142790360.22530001</v>
      </c>
      <c r="J259" s="11"/>
      <c r="K259" s="138"/>
      <c r="L259" s="134"/>
      <c r="M259" s="12">
        <v>4</v>
      </c>
      <c r="N259" s="5" t="s">
        <v>868</v>
      </c>
      <c r="O259" s="5">
        <v>145681949.4883</v>
      </c>
      <c r="P259" s="5">
        <v>-2536017.62</v>
      </c>
      <c r="Q259" s="5">
        <v>190384.70879999999</v>
      </c>
      <c r="R259" s="5">
        <v>39063612.108400002</v>
      </c>
      <c r="S259" s="6">
        <f t="shared" si="22"/>
        <v>182399928.68549997</v>
      </c>
    </row>
    <row r="260" spans="1:19" ht="24.95" customHeight="1">
      <c r="A260" s="132"/>
      <c r="B260" s="132"/>
      <c r="C260" s="1">
        <v>18</v>
      </c>
      <c r="D260" s="5" t="s">
        <v>299</v>
      </c>
      <c r="E260" s="5">
        <v>136051441.92460001</v>
      </c>
      <c r="F260" s="5">
        <v>0</v>
      </c>
      <c r="G260" s="5">
        <v>177799.06330000001</v>
      </c>
      <c r="H260" s="5">
        <v>35090607.0682</v>
      </c>
      <c r="I260" s="6">
        <f t="shared" si="21"/>
        <v>171319848.05610001</v>
      </c>
      <c r="J260" s="11"/>
      <c r="K260" s="138"/>
      <c r="L260" s="134"/>
      <c r="M260" s="12">
        <v>5</v>
      </c>
      <c r="N260" s="5" t="s">
        <v>658</v>
      </c>
      <c r="O260" s="5">
        <v>147808951.9249</v>
      </c>
      <c r="P260" s="5">
        <v>-2536017.62</v>
      </c>
      <c r="Q260" s="5">
        <v>193164.38570000001</v>
      </c>
      <c r="R260" s="5">
        <v>51998206.927699998</v>
      </c>
      <c r="S260" s="6">
        <f t="shared" si="22"/>
        <v>197464305.61829996</v>
      </c>
    </row>
    <row r="261" spans="1:19" ht="24.95" customHeight="1">
      <c r="A261" s="1"/>
      <c r="B261" s="122" t="s">
        <v>823</v>
      </c>
      <c r="C261" s="123"/>
      <c r="D261" s="124"/>
      <c r="E261" s="14">
        <f>SUM(E243:E260)</f>
        <v>2481345553.5743999</v>
      </c>
      <c r="F261" s="14">
        <f t="shared" ref="F261:I261" si="29">SUM(F243:F260)</f>
        <v>0</v>
      </c>
      <c r="G261" s="14">
        <f t="shared" si="29"/>
        <v>3242750.7485000002</v>
      </c>
      <c r="H261" s="14">
        <f t="shared" si="29"/>
        <v>710678425.15610003</v>
      </c>
      <c r="I261" s="14">
        <f t="shared" si="29"/>
        <v>3195266729.4789991</v>
      </c>
      <c r="J261" s="11"/>
      <c r="K261" s="138"/>
      <c r="L261" s="134"/>
      <c r="M261" s="12">
        <v>6</v>
      </c>
      <c r="N261" s="5" t="s">
        <v>659</v>
      </c>
      <c r="O261" s="5">
        <v>151917515.8545</v>
      </c>
      <c r="P261" s="5">
        <v>-2536017.62</v>
      </c>
      <c r="Q261" s="5">
        <v>198533.66959999999</v>
      </c>
      <c r="R261" s="5">
        <v>53908468.3182</v>
      </c>
      <c r="S261" s="6">
        <f t="shared" si="22"/>
        <v>203488500.22229999</v>
      </c>
    </row>
    <row r="262" spans="1:19" ht="24.95" customHeight="1">
      <c r="A262" s="136">
        <v>13</v>
      </c>
      <c r="B262" s="131" t="s">
        <v>36</v>
      </c>
      <c r="C262" s="1">
        <v>1</v>
      </c>
      <c r="D262" s="5" t="s">
        <v>300</v>
      </c>
      <c r="E262" s="5">
        <v>159863339.18599999</v>
      </c>
      <c r="F262" s="5">
        <v>0</v>
      </c>
      <c r="G262" s="5">
        <v>208917.6826</v>
      </c>
      <c r="H262" s="5">
        <v>46672358.483800001</v>
      </c>
      <c r="I262" s="6">
        <f t="shared" si="21"/>
        <v>206744615.35239998</v>
      </c>
      <c r="J262" s="11"/>
      <c r="K262" s="138"/>
      <c r="L262" s="134"/>
      <c r="M262" s="12">
        <v>7</v>
      </c>
      <c r="N262" s="5" t="s">
        <v>660</v>
      </c>
      <c r="O262" s="5">
        <v>164699907.553</v>
      </c>
      <c r="P262" s="5">
        <v>-2536017.62</v>
      </c>
      <c r="Q262" s="5">
        <v>215238.36040000001</v>
      </c>
      <c r="R262" s="5">
        <v>55696185.781599998</v>
      </c>
      <c r="S262" s="6">
        <f t="shared" si="22"/>
        <v>218075314.07499999</v>
      </c>
    </row>
    <row r="263" spans="1:19" ht="24.95" customHeight="1">
      <c r="A263" s="136"/>
      <c r="B263" s="134"/>
      <c r="C263" s="1">
        <v>2</v>
      </c>
      <c r="D263" s="5" t="s">
        <v>301</v>
      </c>
      <c r="E263" s="5">
        <v>121645198.5922</v>
      </c>
      <c r="F263" s="5">
        <v>0</v>
      </c>
      <c r="G263" s="5">
        <v>158972.23920000001</v>
      </c>
      <c r="H263" s="5">
        <v>34521878.174599998</v>
      </c>
      <c r="I263" s="6">
        <f t="shared" si="21"/>
        <v>156326049.00599998</v>
      </c>
      <c r="J263" s="11"/>
      <c r="K263" s="138"/>
      <c r="L263" s="134"/>
      <c r="M263" s="12">
        <v>8</v>
      </c>
      <c r="N263" s="5" t="s">
        <v>661</v>
      </c>
      <c r="O263" s="5">
        <v>121213087.6824</v>
      </c>
      <c r="P263" s="5">
        <v>-2536017.62</v>
      </c>
      <c r="Q263" s="5">
        <v>158407.5343</v>
      </c>
      <c r="R263" s="5">
        <v>42247785.027999997</v>
      </c>
      <c r="S263" s="6">
        <f t="shared" si="22"/>
        <v>161083262.62470001</v>
      </c>
    </row>
    <row r="264" spans="1:19" ht="24.95" customHeight="1">
      <c r="A264" s="136"/>
      <c r="B264" s="134"/>
      <c r="C264" s="1">
        <v>3</v>
      </c>
      <c r="D264" s="5" t="s">
        <v>302</v>
      </c>
      <c r="E264" s="5">
        <v>115986986.4557</v>
      </c>
      <c r="F264" s="5">
        <v>0</v>
      </c>
      <c r="G264" s="5">
        <v>151577.7948</v>
      </c>
      <c r="H264" s="5">
        <v>29882780.137499999</v>
      </c>
      <c r="I264" s="6">
        <f t="shared" si="21"/>
        <v>146021344.38799998</v>
      </c>
      <c r="J264" s="11"/>
      <c r="K264" s="138"/>
      <c r="L264" s="134"/>
      <c r="M264" s="12">
        <v>9</v>
      </c>
      <c r="N264" s="5" t="s">
        <v>662</v>
      </c>
      <c r="O264" s="5">
        <v>143854354.2114</v>
      </c>
      <c r="P264" s="5">
        <v>-2536017.62</v>
      </c>
      <c r="Q264" s="5">
        <v>187996.31280000001</v>
      </c>
      <c r="R264" s="5">
        <v>50822224.507200003</v>
      </c>
      <c r="S264" s="6">
        <f t="shared" si="22"/>
        <v>192328557.41139999</v>
      </c>
    </row>
    <row r="265" spans="1:19" ht="24.95" customHeight="1">
      <c r="A265" s="136"/>
      <c r="B265" s="134"/>
      <c r="C265" s="1">
        <v>4</v>
      </c>
      <c r="D265" s="5" t="s">
        <v>303</v>
      </c>
      <c r="E265" s="5">
        <v>119762860.29530001</v>
      </c>
      <c r="F265" s="5">
        <v>0</v>
      </c>
      <c r="G265" s="5">
        <v>156512.3021</v>
      </c>
      <c r="H265" s="5">
        <v>33746473.5233</v>
      </c>
      <c r="I265" s="6">
        <f t="shared" ref="I265:I328" si="30">E265+F265+G265+H265</f>
        <v>153665846.1207</v>
      </c>
      <c r="J265" s="11"/>
      <c r="K265" s="138"/>
      <c r="L265" s="134"/>
      <c r="M265" s="12">
        <v>10</v>
      </c>
      <c r="N265" s="5" t="s">
        <v>663</v>
      </c>
      <c r="O265" s="5">
        <v>150608898.4447</v>
      </c>
      <c r="P265" s="5">
        <v>-2536017.62</v>
      </c>
      <c r="Q265" s="5">
        <v>196823.5006</v>
      </c>
      <c r="R265" s="5">
        <v>52074853.685599998</v>
      </c>
      <c r="S265" s="6">
        <f t="shared" ref="S265:S328" si="31">O265+P265+Q265+R265</f>
        <v>200344558.01090002</v>
      </c>
    </row>
    <row r="266" spans="1:19" ht="24.95" customHeight="1">
      <c r="A266" s="136"/>
      <c r="B266" s="134"/>
      <c r="C266" s="1">
        <v>5</v>
      </c>
      <c r="D266" s="5" t="s">
        <v>304</v>
      </c>
      <c r="E266" s="5">
        <v>126852207.3513</v>
      </c>
      <c r="F266" s="5">
        <v>0</v>
      </c>
      <c r="G266" s="5">
        <v>165777.0276</v>
      </c>
      <c r="H266" s="5">
        <v>35815784.510200001</v>
      </c>
      <c r="I266" s="6">
        <f t="shared" si="30"/>
        <v>162833768.88910002</v>
      </c>
      <c r="J266" s="11"/>
      <c r="K266" s="138"/>
      <c r="L266" s="134"/>
      <c r="M266" s="12">
        <v>11</v>
      </c>
      <c r="N266" s="5" t="s">
        <v>848</v>
      </c>
      <c r="O266" s="5">
        <v>108925745.3458</v>
      </c>
      <c r="P266" s="5">
        <v>-2536017.62</v>
      </c>
      <c r="Q266" s="5">
        <v>142349.7996</v>
      </c>
      <c r="R266" s="5">
        <v>38471871.8719</v>
      </c>
      <c r="S266" s="6">
        <f t="shared" si="31"/>
        <v>145003949.3973</v>
      </c>
    </row>
    <row r="267" spans="1:19" ht="24.95" customHeight="1">
      <c r="A267" s="136"/>
      <c r="B267" s="134"/>
      <c r="C267" s="1">
        <v>6</v>
      </c>
      <c r="D267" s="5" t="s">
        <v>305</v>
      </c>
      <c r="E267" s="5">
        <v>129314188.5441</v>
      </c>
      <c r="F267" s="5">
        <v>0</v>
      </c>
      <c r="G267" s="5">
        <v>168994.47200000001</v>
      </c>
      <c r="H267" s="5">
        <v>36922693.963100001</v>
      </c>
      <c r="I267" s="6">
        <f t="shared" si="30"/>
        <v>166405876.97920001</v>
      </c>
      <c r="J267" s="11"/>
      <c r="K267" s="138"/>
      <c r="L267" s="134"/>
      <c r="M267" s="12">
        <v>12</v>
      </c>
      <c r="N267" s="5" t="s">
        <v>664</v>
      </c>
      <c r="O267" s="5">
        <v>113596524.20209999</v>
      </c>
      <c r="P267" s="5">
        <v>-2536017.62</v>
      </c>
      <c r="Q267" s="5">
        <v>148453.81510000001</v>
      </c>
      <c r="R267" s="5">
        <v>38328954.448899999</v>
      </c>
      <c r="S267" s="6">
        <f t="shared" si="31"/>
        <v>149537914.84609997</v>
      </c>
    </row>
    <row r="268" spans="1:19" ht="24.95" customHeight="1">
      <c r="A268" s="136"/>
      <c r="B268" s="134"/>
      <c r="C268" s="1">
        <v>7</v>
      </c>
      <c r="D268" s="5" t="s">
        <v>306</v>
      </c>
      <c r="E268" s="5">
        <v>106555694.3425</v>
      </c>
      <c r="F268" s="5">
        <v>0</v>
      </c>
      <c r="G268" s="5">
        <v>139252.49429999999</v>
      </c>
      <c r="H268" s="5">
        <v>30408628.398400001</v>
      </c>
      <c r="I268" s="6">
        <f t="shared" si="30"/>
        <v>137103575.23519999</v>
      </c>
      <c r="J268" s="11"/>
      <c r="K268" s="138"/>
      <c r="L268" s="134"/>
      <c r="M268" s="12">
        <v>13</v>
      </c>
      <c r="N268" s="5" t="s">
        <v>869</v>
      </c>
      <c r="O268" s="5">
        <v>111359034.35179999</v>
      </c>
      <c r="P268" s="5">
        <v>-2536017.62</v>
      </c>
      <c r="Q268" s="5">
        <v>145529.7476</v>
      </c>
      <c r="R268" s="5">
        <v>38493229.960600004</v>
      </c>
      <c r="S268" s="6">
        <f t="shared" si="31"/>
        <v>147461776.44</v>
      </c>
    </row>
    <row r="269" spans="1:19" ht="24.95" customHeight="1">
      <c r="A269" s="136"/>
      <c r="B269" s="134"/>
      <c r="C269" s="1">
        <v>8</v>
      </c>
      <c r="D269" s="5" t="s">
        <v>307</v>
      </c>
      <c r="E269" s="5">
        <v>131268091.37729999</v>
      </c>
      <c r="F269" s="5">
        <v>0</v>
      </c>
      <c r="G269" s="5">
        <v>171547.9333</v>
      </c>
      <c r="H269" s="5">
        <v>35349011.8138</v>
      </c>
      <c r="I269" s="6">
        <f t="shared" si="30"/>
        <v>166788651.12439999</v>
      </c>
      <c r="J269" s="11"/>
      <c r="K269" s="138"/>
      <c r="L269" s="134"/>
      <c r="M269" s="12">
        <v>14</v>
      </c>
      <c r="N269" s="5" t="s">
        <v>665</v>
      </c>
      <c r="O269" s="5">
        <v>165397560.3572</v>
      </c>
      <c r="P269" s="5">
        <v>-2536017.62</v>
      </c>
      <c r="Q269" s="5">
        <v>216150.08919999999</v>
      </c>
      <c r="R269" s="5">
        <v>51727746.8759</v>
      </c>
      <c r="S269" s="6">
        <f t="shared" si="31"/>
        <v>214805439.70229998</v>
      </c>
    </row>
    <row r="270" spans="1:19" ht="24.95" customHeight="1">
      <c r="A270" s="136"/>
      <c r="B270" s="134"/>
      <c r="C270" s="1">
        <v>9</v>
      </c>
      <c r="D270" s="5" t="s">
        <v>308</v>
      </c>
      <c r="E270" s="5">
        <v>140451640.12729999</v>
      </c>
      <c r="F270" s="5">
        <v>0</v>
      </c>
      <c r="G270" s="5">
        <v>183549.47</v>
      </c>
      <c r="H270" s="5">
        <v>40066801.532099999</v>
      </c>
      <c r="I270" s="6">
        <f t="shared" si="30"/>
        <v>180701991.12939999</v>
      </c>
      <c r="J270" s="11"/>
      <c r="K270" s="138"/>
      <c r="L270" s="134"/>
      <c r="M270" s="12">
        <v>15</v>
      </c>
      <c r="N270" s="5" t="s">
        <v>870</v>
      </c>
      <c r="O270" s="5">
        <v>112785684.25920001</v>
      </c>
      <c r="P270" s="5">
        <v>-2536017.62</v>
      </c>
      <c r="Q270" s="5">
        <v>147394.16750000001</v>
      </c>
      <c r="R270" s="5">
        <v>39626647.6796</v>
      </c>
      <c r="S270" s="6">
        <f t="shared" si="31"/>
        <v>150023708.48629999</v>
      </c>
    </row>
    <row r="271" spans="1:19" ht="24.95" customHeight="1">
      <c r="A271" s="136"/>
      <c r="B271" s="134"/>
      <c r="C271" s="1">
        <v>10</v>
      </c>
      <c r="D271" s="5" t="s">
        <v>309</v>
      </c>
      <c r="E271" s="5">
        <v>122645125.21969999</v>
      </c>
      <c r="F271" s="5">
        <v>0</v>
      </c>
      <c r="G271" s="5">
        <v>160278.995</v>
      </c>
      <c r="H271" s="5">
        <v>34458409.811899997</v>
      </c>
      <c r="I271" s="6">
        <f t="shared" si="30"/>
        <v>157263814.0266</v>
      </c>
      <c r="J271" s="11"/>
      <c r="K271" s="138"/>
      <c r="L271" s="134"/>
      <c r="M271" s="12">
        <v>16</v>
      </c>
      <c r="N271" s="5" t="s">
        <v>666</v>
      </c>
      <c r="O271" s="5">
        <v>118352566.6269</v>
      </c>
      <c r="P271" s="5">
        <v>-2536017.62</v>
      </c>
      <c r="Q271" s="5">
        <v>154669.2574</v>
      </c>
      <c r="R271" s="5">
        <v>39954365.586000003</v>
      </c>
      <c r="S271" s="6">
        <f t="shared" si="31"/>
        <v>155925583.85030001</v>
      </c>
    </row>
    <row r="272" spans="1:19" ht="24.95" customHeight="1">
      <c r="A272" s="136"/>
      <c r="B272" s="134"/>
      <c r="C272" s="1">
        <v>11</v>
      </c>
      <c r="D272" s="5" t="s">
        <v>310</v>
      </c>
      <c r="E272" s="5">
        <v>131434473.6798</v>
      </c>
      <c r="F272" s="5">
        <v>0</v>
      </c>
      <c r="G272" s="5">
        <v>171765.37030000001</v>
      </c>
      <c r="H272" s="5">
        <v>36055040.545900002</v>
      </c>
      <c r="I272" s="6">
        <f t="shared" si="30"/>
        <v>167661279.59600002</v>
      </c>
      <c r="J272" s="11"/>
      <c r="K272" s="138"/>
      <c r="L272" s="134"/>
      <c r="M272" s="12">
        <v>17</v>
      </c>
      <c r="N272" s="5" t="s">
        <v>667</v>
      </c>
      <c r="O272" s="5">
        <v>154629624.4492</v>
      </c>
      <c r="P272" s="5">
        <v>-2536017.62</v>
      </c>
      <c r="Q272" s="5">
        <v>202077.99340000001</v>
      </c>
      <c r="R272" s="5">
        <v>50131494.8314</v>
      </c>
      <c r="S272" s="6">
        <f t="shared" si="31"/>
        <v>202427179.65400001</v>
      </c>
    </row>
    <row r="273" spans="1:19" ht="24.95" customHeight="1">
      <c r="A273" s="136"/>
      <c r="B273" s="134"/>
      <c r="C273" s="1">
        <v>12</v>
      </c>
      <c r="D273" s="5" t="s">
        <v>311</v>
      </c>
      <c r="E273" s="5">
        <v>92235493.930800006</v>
      </c>
      <c r="F273" s="5">
        <v>0</v>
      </c>
      <c r="G273" s="5">
        <v>120538.1155</v>
      </c>
      <c r="H273" s="5">
        <v>26594922.0286</v>
      </c>
      <c r="I273" s="6">
        <f t="shared" si="30"/>
        <v>118950954.0749</v>
      </c>
      <c r="J273" s="11"/>
      <c r="K273" s="138"/>
      <c r="L273" s="134"/>
      <c r="M273" s="12">
        <v>18</v>
      </c>
      <c r="N273" s="5" t="s">
        <v>668</v>
      </c>
      <c r="O273" s="5">
        <v>133704399.23190001</v>
      </c>
      <c r="P273" s="5">
        <v>-2536017.62</v>
      </c>
      <c r="Q273" s="5">
        <v>174731.8265</v>
      </c>
      <c r="R273" s="5">
        <v>40416291.056699999</v>
      </c>
      <c r="S273" s="6">
        <f t="shared" si="31"/>
        <v>171759404.49509999</v>
      </c>
    </row>
    <row r="274" spans="1:19" ht="24.95" customHeight="1">
      <c r="A274" s="136"/>
      <c r="B274" s="134"/>
      <c r="C274" s="1">
        <v>13</v>
      </c>
      <c r="D274" s="5" t="s">
        <v>312</v>
      </c>
      <c r="E274" s="5">
        <v>116902264.56</v>
      </c>
      <c r="F274" s="5">
        <v>0</v>
      </c>
      <c r="G274" s="5">
        <v>152773.9276</v>
      </c>
      <c r="H274" s="5">
        <v>33079525.5491</v>
      </c>
      <c r="I274" s="6">
        <f t="shared" si="30"/>
        <v>150134564.03670001</v>
      </c>
      <c r="J274" s="11"/>
      <c r="K274" s="138"/>
      <c r="L274" s="134"/>
      <c r="M274" s="12">
        <v>19</v>
      </c>
      <c r="N274" s="5" t="s">
        <v>669</v>
      </c>
      <c r="O274" s="5">
        <v>122742593.38950001</v>
      </c>
      <c r="P274" s="5">
        <v>-2536017.62</v>
      </c>
      <c r="Q274" s="5">
        <v>160406.37150000001</v>
      </c>
      <c r="R274" s="5">
        <v>38471947.609800003</v>
      </c>
      <c r="S274" s="6">
        <f t="shared" si="31"/>
        <v>158838929.75080001</v>
      </c>
    </row>
    <row r="275" spans="1:19" ht="24.95" customHeight="1">
      <c r="A275" s="136"/>
      <c r="B275" s="134"/>
      <c r="C275" s="1">
        <v>14</v>
      </c>
      <c r="D275" s="5" t="s">
        <v>313</v>
      </c>
      <c r="E275" s="5">
        <v>114077571.49950001</v>
      </c>
      <c r="F275" s="5">
        <v>0</v>
      </c>
      <c r="G275" s="5">
        <v>149082.4725</v>
      </c>
      <c r="H275" s="5">
        <v>31913540.531800002</v>
      </c>
      <c r="I275" s="6">
        <f t="shared" si="30"/>
        <v>146140194.5038</v>
      </c>
      <c r="J275" s="11"/>
      <c r="K275" s="138"/>
      <c r="L275" s="134"/>
      <c r="M275" s="12">
        <v>20</v>
      </c>
      <c r="N275" s="5" t="s">
        <v>871</v>
      </c>
      <c r="O275" s="5">
        <v>110829562.9531</v>
      </c>
      <c r="P275" s="5">
        <v>-2536017.62</v>
      </c>
      <c r="Q275" s="5">
        <v>144837.8069</v>
      </c>
      <c r="R275" s="5">
        <v>36864713.569399998</v>
      </c>
      <c r="S275" s="6">
        <f t="shared" si="31"/>
        <v>145303096.7094</v>
      </c>
    </row>
    <row r="276" spans="1:19" ht="24.95" customHeight="1">
      <c r="A276" s="136"/>
      <c r="B276" s="134"/>
      <c r="C276" s="1">
        <v>15</v>
      </c>
      <c r="D276" s="5" t="s">
        <v>314</v>
      </c>
      <c r="E276" s="5">
        <v>122349734.22409999</v>
      </c>
      <c r="F276" s="5">
        <v>0</v>
      </c>
      <c r="G276" s="5">
        <v>159892.96280000001</v>
      </c>
      <c r="H276" s="5">
        <v>34393350.953199998</v>
      </c>
      <c r="I276" s="6">
        <f t="shared" si="30"/>
        <v>156902978.1401</v>
      </c>
      <c r="J276" s="11"/>
      <c r="K276" s="138"/>
      <c r="L276" s="134"/>
      <c r="M276" s="12">
        <v>21</v>
      </c>
      <c r="N276" s="5" t="s">
        <v>670</v>
      </c>
      <c r="O276" s="5">
        <v>136873857.51140001</v>
      </c>
      <c r="P276" s="5">
        <v>-2536017.62</v>
      </c>
      <c r="Q276" s="5">
        <v>178873.83850000001</v>
      </c>
      <c r="R276" s="5">
        <v>45895549.652199998</v>
      </c>
      <c r="S276" s="6">
        <f t="shared" si="31"/>
        <v>180412263.38209999</v>
      </c>
    </row>
    <row r="277" spans="1:19" ht="24.95" customHeight="1">
      <c r="A277" s="136"/>
      <c r="B277" s="132"/>
      <c r="C277" s="1">
        <v>16</v>
      </c>
      <c r="D277" s="5" t="s">
        <v>315</v>
      </c>
      <c r="E277" s="5">
        <v>118933484.5346</v>
      </c>
      <c r="F277" s="5">
        <v>0</v>
      </c>
      <c r="G277" s="5">
        <v>155428.43090000001</v>
      </c>
      <c r="H277" s="5">
        <v>33462835.076400001</v>
      </c>
      <c r="I277" s="6">
        <f t="shared" si="30"/>
        <v>152551748.04190001</v>
      </c>
      <c r="J277" s="11"/>
      <c r="K277" s="138"/>
      <c r="L277" s="134"/>
      <c r="M277" s="12">
        <v>22</v>
      </c>
      <c r="N277" s="5" t="s">
        <v>872</v>
      </c>
      <c r="O277" s="5">
        <v>126781412.8098</v>
      </c>
      <c r="P277" s="5">
        <v>-2536017.62</v>
      </c>
      <c r="Q277" s="5">
        <v>165684.50959999999</v>
      </c>
      <c r="R277" s="5">
        <v>41878411.274899997</v>
      </c>
      <c r="S277" s="6">
        <f t="shared" si="31"/>
        <v>166289490.9743</v>
      </c>
    </row>
    <row r="278" spans="1:19" ht="24.95" customHeight="1">
      <c r="A278" s="1"/>
      <c r="B278" s="122" t="s">
        <v>824</v>
      </c>
      <c r="C278" s="123"/>
      <c r="D278" s="124"/>
      <c r="E278" s="14">
        <f>SUM(E262:E277)</f>
        <v>1970278353.9202001</v>
      </c>
      <c r="F278" s="14">
        <f t="shared" ref="F278:I278" si="32">SUM(F262:F277)</f>
        <v>0</v>
      </c>
      <c r="G278" s="14">
        <f t="shared" si="32"/>
        <v>2574861.6905</v>
      </c>
      <c r="H278" s="14">
        <f t="shared" si="32"/>
        <v>553344035.03369999</v>
      </c>
      <c r="I278" s="14">
        <f t="shared" si="32"/>
        <v>2526197250.6444001</v>
      </c>
      <c r="J278" s="11"/>
      <c r="K278" s="138"/>
      <c r="L278" s="134"/>
      <c r="M278" s="12">
        <v>23</v>
      </c>
      <c r="N278" s="5" t="s">
        <v>873</v>
      </c>
      <c r="O278" s="5">
        <v>131250611.42129999</v>
      </c>
      <c r="P278" s="5">
        <v>-2536017.62</v>
      </c>
      <c r="Q278" s="5">
        <v>171525.08960000001</v>
      </c>
      <c r="R278" s="5">
        <v>45723094.446999997</v>
      </c>
      <c r="S278" s="6">
        <f t="shared" si="31"/>
        <v>174609213.33789998</v>
      </c>
    </row>
    <row r="279" spans="1:19" ht="24.95" customHeight="1">
      <c r="A279" s="136">
        <v>14</v>
      </c>
      <c r="B279" s="131" t="s">
        <v>37</v>
      </c>
      <c r="C279" s="1">
        <v>1</v>
      </c>
      <c r="D279" s="5" t="s">
        <v>316</v>
      </c>
      <c r="E279" s="5">
        <v>148984670.65110001</v>
      </c>
      <c r="F279" s="5">
        <v>0</v>
      </c>
      <c r="G279" s="5">
        <v>194700.8757</v>
      </c>
      <c r="H279" s="5">
        <v>40147832.994199999</v>
      </c>
      <c r="I279" s="6">
        <f t="shared" si="30"/>
        <v>189327204.521</v>
      </c>
      <c r="J279" s="11"/>
      <c r="K279" s="138"/>
      <c r="L279" s="134"/>
      <c r="M279" s="12">
        <v>24</v>
      </c>
      <c r="N279" s="5" t="s">
        <v>874</v>
      </c>
      <c r="O279" s="5">
        <v>112360095.20550001</v>
      </c>
      <c r="P279" s="5">
        <v>-2536017.62</v>
      </c>
      <c r="Q279" s="5">
        <v>146837.98569999999</v>
      </c>
      <c r="R279" s="5">
        <v>38307975.049699999</v>
      </c>
      <c r="S279" s="6">
        <f t="shared" si="31"/>
        <v>148278890.62090001</v>
      </c>
    </row>
    <row r="280" spans="1:19" ht="24.95" customHeight="1">
      <c r="A280" s="136"/>
      <c r="B280" s="134"/>
      <c r="C280" s="1">
        <v>2</v>
      </c>
      <c r="D280" s="5" t="s">
        <v>317</v>
      </c>
      <c r="E280" s="5">
        <v>125530292.12010001</v>
      </c>
      <c r="F280" s="5">
        <v>0</v>
      </c>
      <c r="G280" s="5">
        <v>164049.4804</v>
      </c>
      <c r="H280" s="5">
        <v>35269478.921400003</v>
      </c>
      <c r="I280" s="6">
        <f t="shared" si="30"/>
        <v>160963820.5219</v>
      </c>
      <c r="J280" s="11"/>
      <c r="K280" s="138"/>
      <c r="L280" s="134"/>
      <c r="M280" s="12">
        <v>25</v>
      </c>
      <c r="N280" s="5" t="s">
        <v>671</v>
      </c>
      <c r="O280" s="5">
        <v>102820553.1727</v>
      </c>
      <c r="P280" s="5">
        <v>-2536017.62</v>
      </c>
      <c r="Q280" s="5">
        <v>134371.21859999999</v>
      </c>
      <c r="R280" s="5">
        <v>35609357.826499999</v>
      </c>
      <c r="S280" s="6">
        <f t="shared" si="31"/>
        <v>136028264.59780002</v>
      </c>
    </row>
    <row r="281" spans="1:19" ht="24.95" customHeight="1">
      <c r="A281" s="136"/>
      <c r="B281" s="134"/>
      <c r="C281" s="1">
        <v>3</v>
      </c>
      <c r="D281" s="5" t="s">
        <v>318</v>
      </c>
      <c r="E281" s="5">
        <v>169918555.24149999</v>
      </c>
      <c r="F281" s="5">
        <v>0</v>
      </c>
      <c r="G281" s="5">
        <v>222058.35920000001</v>
      </c>
      <c r="H281" s="5">
        <v>46279194.935000002</v>
      </c>
      <c r="I281" s="6">
        <f t="shared" si="30"/>
        <v>216419808.53569999</v>
      </c>
      <c r="J281" s="11"/>
      <c r="K281" s="138"/>
      <c r="L281" s="134"/>
      <c r="M281" s="12">
        <v>26</v>
      </c>
      <c r="N281" s="5" t="s">
        <v>672</v>
      </c>
      <c r="O281" s="5">
        <v>136294499.67469999</v>
      </c>
      <c r="P281" s="5">
        <v>-2536017.62</v>
      </c>
      <c r="Q281" s="5">
        <v>178116.70370000001</v>
      </c>
      <c r="R281" s="5">
        <v>46026424.7487</v>
      </c>
      <c r="S281" s="6">
        <f t="shared" si="31"/>
        <v>179963023.50709999</v>
      </c>
    </row>
    <row r="282" spans="1:19" ht="24.95" customHeight="1">
      <c r="A282" s="136"/>
      <c r="B282" s="134"/>
      <c r="C282" s="1">
        <v>4</v>
      </c>
      <c r="D282" s="5" t="s">
        <v>319</v>
      </c>
      <c r="E282" s="5">
        <v>159729683.75060001</v>
      </c>
      <c r="F282" s="5">
        <v>0</v>
      </c>
      <c r="G282" s="5">
        <v>208743.0148</v>
      </c>
      <c r="H282" s="5">
        <v>43686156.348499998</v>
      </c>
      <c r="I282" s="6">
        <f t="shared" si="30"/>
        <v>203624583.11390001</v>
      </c>
      <c r="J282" s="11"/>
      <c r="K282" s="138"/>
      <c r="L282" s="134"/>
      <c r="M282" s="12">
        <v>27</v>
      </c>
      <c r="N282" s="5" t="s">
        <v>875</v>
      </c>
      <c r="O282" s="5">
        <v>148496666.79179999</v>
      </c>
      <c r="P282" s="5">
        <v>-2536017.62</v>
      </c>
      <c r="Q282" s="5">
        <v>194063.12700000001</v>
      </c>
      <c r="R282" s="5">
        <v>50747471.196900003</v>
      </c>
      <c r="S282" s="6">
        <f t="shared" si="31"/>
        <v>196902183.4957</v>
      </c>
    </row>
    <row r="283" spans="1:19" ht="24.95" customHeight="1">
      <c r="A283" s="136"/>
      <c r="B283" s="134"/>
      <c r="C283" s="1">
        <v>5</v>
      </c>
      <c r="D283" s="5" t="s">
        <v>320</v>
      </c>
      <c r="E283" s="5">
        <v>154440209.285</v>
      </c>
      <c r="F283" s="5">
        <v>0</v>
      </c>
      <c r="G283" s="5">
        <v>201830.4559</v>
      </c>
      <c r="H283" s="5">
        <v>40192442.619099997</v>
      </c>
      <c r="I283" s="6">
        <f t="shared" si="30"/>
        <v>194834482.36000001</v>
      </c>
      <c r="J283" s="11"/>
      <c r="K283" s="138"/>
      <c r="L283" s="134"/>
      <c r="M283" s="12">
        <v>28</v>
      </c>
      <c r="N283" s="5" t="s">
        <v>673</v>
      </c>
      <c r="O283" s="5">
        <v>113734328.9408</v>
      </c>
      <c r="P283" s="5">
        <v>-2536017.62</v>
      </c>
      <c r="Q283" s="5">
        <v>148633.90539999999</v>
      </c>
      <c r="R283" s="5">
        <v>38582600.6862</v>
      </c>
      <c r="S283" s="6">
        <f t="shared" si="31"/>
        <v>149929545.91239998</v>
      </c>
    </row>
    <row r="284" spans="1:19" ht="24.95" customHeight="1">
      <c r="A284" s="136"/>
      <c r="B284" s="134"/>
      <c r="C284" s="1">
        <v>6</v>
      </c>
      <c r="D284" s="5" t="s">
        <v>321</v>
      </c>
      <c r="E284" s="5">
        <v>148489362.45269999</v>
      </c>
      <c r="F284" s="5">
        <v>0</v>
      </c>
      <c r="G284" s="5">
        <v>194053.5814</v>
      </c>
      <c r="H284" s="5">
        <v>37995664.741400003</v>
      </c>
      <c r="I284" s="6">
        <f t="shared" si="30"/>
        <v>186679080.7755</v>
      </c>
      <c r="J284" s="11"/>
      <c r="K284" s="138"/>
      <c r="L284" s="134"/>
      <c r="M284" s="12">
        <v>29</v>
      </c>
      <c r="N284" s="5" t="s">
        <v>674</v>
      </c>
      <c r="O284" s="5">
        <v>136778711.28999999</v>
      </c>
      <c r="P284" s="5">
        <v>-2536017.62</v>
      </c>
      <c r="Q284" s="5">
        <v>178749.49650000001</v>
      </c>
      <c r="R284" s="5">
        <v>42080707.2139</v>
      </c>
      <c r="S284" s="6">
        <f t="shared" si="31"/>
        <v>176502150.38039997</v>
      </c>
    </row>
    <row r="285" spans="1:19" ht="24.95" customHeight="1">
      <c r="A285" s="136"/>
      <c r="B285" s="134"/>
      <c r="C285" s="1">
        <v>7</v>
      </c>
      <c r="D285" s="5" t="s">
        <v>322</v>
      </c>
      <c r="E285" s="5">
        <v>149927617.84079999</v>
      </c>
      <c r="F285" s="5">
        <v>0</v>
      </c>
      <c r="G285" s="5">
        <v>195933.1679</v>
      </c>
      <c r="H285" s="5">
        <v>40989584.048600003</v>
      </c>
      <c r="I285" s="6">
        <f t="shared" si="30"/>
        <v>191113135.05729997</v>
      </c>
      <c r="J285" s="11"/>
      <c r="K285" s="138"/>
      <c r="L285" s="134"/>
      <c r="M285" s="12">
        <v>30</v>
      </c>
      <c r="N285" s="5" t="s">
        <v>876</v>
      </c>
      <c r="O285" s="5">
        <v>115486870.44840001</v>
      </c>
      <c r="P285" s="5">
        <v>-2536017.62</v>
      </c>
      <c r="Q285" s="5">
        <v>150924.21729999999</v>
      </c>
      <c r="R285" s="5">
        <v>40052294.694700003</v>
      </c>
      <c r="S285" s="6">
        <f t="shared" si="31"/>
        <v>153154071.74040002</v>
      </c>
    </row>
    <row r="286" spans="1:19" ht="24.95" customHeight="1">
      <c r="A286" s="136"/>
      <c r="B286" s="134"/>
      <c r="C286" s="1">
        <v>8</v>
      </c>
      <c r="D286" s="5" t="s">
        <v>323</v>
      </c>
      <c r="E286" s="5">
        <v>162269251.21869999</v>
      </c>
      <c r="F286" s="5">
        <v>0</v>
      </c>
      <c r="G286" s="5">
        <v>212061.8529</v>
      </c>
      <c r="H286" s="5">
        <v>44790339.237000003</v>
      </c>
      <c r="I286" s="6">
        <f t="shared" si="30"/>
        <v>207271652.30860001</v>
      </c>
      <c r="J286" s="11"/>
      <c r="K286" s="138"/>
      <c r="L286" s="134"/>
      <c r="M286" s="12">
        <v>31</v>
      </c>
      <c r="N286" s="5" t="s">
        <v>675</v>
      </c>
      <c r="O286" s="5">
        <v>115991022.2352</v>
      </c>
      <c r="P286" s="5">
        <v>-2536017.62</v>
      </c>
      <c r="Q286" s="5">
        <v>151583.06899999999</v>
      </c>
      <c r="R286" s="5">
        <v>40990687.3134</v>
      </c>
      <c r="S286" s="6">
        <f t="shared" si="31"/>
        <v>154597274.99760002</v>
      </c>
    </row>
    <row r="287" spans="1:19" ht="24.95" customHeight="1">
      <c r="A287" s="136"/>
      <c r="B287" s="134"/>
      <c r="C287" s="1">
        <v>9</v>
      </c>
      <c r="D287" s="5" t="s">
        <v>324</v>
      </c>
      <c r="E287" s="5">
        <v>147653066.7516</v>
      </c>
      <c r="F287" s="5">
        <v>0</v>
      </c>
      <c r="G287" s="5">
        <v>192960.66690000001</v>
      </c>
      <c r="H287" s="5">
        <v>36299893.092299998</v>
      </c>
      <c r="I287" s="6">
        <f t="shared" si="30"/>
        <v>184145920.5108</v>
      </c>
      <c r="J287" s="11"/>
      <c r="K287" s="138"/>
      <c r="L287" s="134"/>
      <c r="M287" s="12">
        <v>32</v>
      </c>
      <c r="N287" s="5" t="s">
        <v>676</v>
      </c>
      <c r="O287" s="5">
        <v>115427777.661</v>
      </c>
      <c r="P287" s="5">
        <v>-2536017.62</v>
      </c>
      <c r="Q287" s="5">
        <v>150846.99179999999</v>
      </c>
      <c r="R287" s="5">
        <v>39020517.241499998</v>
      </c>
      <c r="S287" s="6">
        <f t="shared" si="31"/>
        <v>152063124.27429998</v>
      </c>
    </row>
    <row r="288" spans="1:19" ht="24.95" customHeight="1">
      <c r="A288" s="136"/>
      <c r="B288" s="134"/>
      <c r="C288" s="1">
        <v>10</v>
      </c>
      <c r="D288" s="5" t="s">
        <v>325</v>
      </c>
      <c r="E288" s="5">
        <v>138080350.6507</v>
      </c>
      <c r="F288" s="5">
        <v>0</v>
      </c>
      <c r="G288" s="5">
        <v>180450.54620000001</v>
      </c>
      <c r="H288" s="5">
        <v>36382220.192900002</v>
      </c>
      <c r="I288" s="6">
        <f t="shared" si="30"/>
        <v>174643021.38980001</v>
      </c>
      <c r="J288" s="11"/>
      <c r="K288" s="139"/>
      <c r="L288" s="132"/>
      <c r="M288" s="12">
        <v>33</v>
      </c>
      <c r="N288" s="5" t="s">
        <v>677</v>
      </c>
      <c r="O288" s="5">
        <v>133052406.3304</v>
      </c>
      <c r="P288" s="5">
        <v>-2536017.62</v>
      </c>
      <c r="Q288" s="5">
        <v>173879.7684</v>
      </c>
      <c r="R288" s="5">
        <v>41432542.239699997</v>
      </c>
      <c r="S288" s="6">
        <f t="shared" si="31"/>
        <v>172122810.71849999</v>
      </c>
    </row>
    <row r="289" spans="1:19" ht="24.95" customHeight="1">
      <c r="A289" s="136"/>
      <c r="B289" s="134"/>
      <c r="C289" s="1">
        <v>11</v>
      </c>
      <c r="D289" s="5" t="s">
        <v>326</v>
      </c>
      <c r="E289" s="5">
        <v>144560845.4023</v>
      </c>
      <c r="F289" s="5">
        <v>0</v>
      </c>
      <c r="G289" s="5">
        <v>188919.592</v>
      </c>
      <c r="H289" s="5">
        <v>36409410.100100003</v>
      </c>
      <c r="I289" s="6">
        <f t="shared" si="30"/>
        <v>181159175.09440002</v>
      </c>
      <c r="J289" s="11"/>
      <c r="K289" s="18"/>
      <c r="L289" s="122" t="s">
        <v>841</v>
      </c>
      <c r="M289" s="123"/>
      <c r="N289" s="124"/>
      <c r="O289" s="14">
        <f>SUM(O256:O288)</f>
        <v>4293485967.9441004</v>
      </c>
      <c r="P289" s="14">
        <f t="shared" ref="P289:S289" si="33">SUM(P256:P288)</f>
        <v>-83688581.460000008</v>
      </c>
      <c r="Q289" s="14">
        <f t="shared" si="33"/>
        <v>5610949.5981000001</v>
      </c>
      <c r="R289" s="14">
        <f t="shared" si="33"/>
        <v>1435686351.2315998</v>
      </c>
      <c r="S289" s="14">
        <f t="shared" si="33"/>
        <v>5651094687.3137999</v>
      </c>
    </row>
    <row r="290" spans="1:19" ht="24.95" customHeight="1">
      <c r="A290" s="136"/>
      <c r="B290" s="134"/>
      <c r="C290" s="1">
        <v>12</v>
      </c>
      <c r="D290" s="5" t="s">
        <v>327</v>
      </c>
      <c r="E290" s="5">
        <v>140358446.71079999</v>
      </c>
      <c r="F290" s="5">
        <v>0</v>
      </c>
      <c r="G290" s="5">
        <v>183427.68</v>
      </c>
      <c r="H290" s="5">
        <v>36251950.999700002</v>
      </c>
      <c r="I290" s="6">
        <f t="shared" si="30"/>
        <v>176793825.39050001</v>
      </c>
      <c r="J290" s="11"/>
      <c r="K290" s="137">
        <v>31</v>
      </c>
      <c r="L290" s="131" t="s">
        <v>54</v>
      </c>
      <c r="M290" s="12">
        <v>1</v>
      </c>
      <c r="N290" s="5" t="s">
        <v>678</v>
      </c>
      <c r="O290" s="5">
        <v>156946853.93970001</v>
      </c>
      <c r="P290" s="5">
        <v>0</v>
      </c>
      <c r="Q290" s="5">
        <v>205106.26879999999</v>
      </c>
      <c r="R290" s="5">
        <v>38290597.272399999</v>
      </c>
      <c r="S290" s="6">
        <f t="shared" si="31"/>
        <v>195442557.48089999</v>
      </c>
    </row>
    <row r="291" spans="1:19" ht="24.95" customHeight="1">
      <c r="A291" s="136"/>
      <c r="B291" s="134"/>
      <c r="C291" s="1">
        <v>13</v>
      </c>
      <c r="D291" s="5" t="s">
        <v>328</v>
      </c>
      <c r="E291" s="5">
        <v>181782549.8752</v>
      </c>
      <c r="F291" s="5">
        <v>0</v>
      </c>
      <c r="G291" s="5">
        <v>237562.8412</v>
      </c>
      <c r="H291" s="5">
        <v>48592533.445500001</v>
      </c>
      <c r="I291" s="6">
        <f t="shared" si="30"/>
        <v>230612646.16189998</v>
      </c>
      <c r="J291" s="11"/>
      <c r="K291" s="138"/>
      <c r="L291" s="134"/>
      <c r="M291" s="12">
        <v>2</v>
      </c>
      <c r="N291" s="5" t="s">
        <v>519</v>
      </c>
      <c r="O291" s="5">
        <v>158320733.79229999</v>
      </c>
      <c r="P291" s="5">
        <v>0</v>
      </c>
      <c r="Q291" s="5">
        <v>206901.7261</v>
      </c>
      <c r="R291" s="5">
        <v>39168551.044500001</v>
      </c>
      <c r="S291" s="6">
        <f t="shared" si="31"/>
        <v>197696186.56289998</v>
      </c>
    </row>
    <row r="292" spans="1:19" ht="24.95" customHeight="1">
      <c r="A292" s="136"/>
      <c r="B292" s="134"/>
      <c r="C292" s="1">
        <v>14</v>
      </c>
      <c r="D292" s="5" t="s">
        <v>329</v>
      </c>
      <c r="E292" s="5">
        <v>124728398.7413</v>
      </c>
      <c r="F292" s="5">
        <v>0</v>
      </c>
      <c r="G292" s="5">
        <v>163001.5246</v>
      </c>
      <c r="H292" s="5">
        <v>34729013.245300002</v>
      </c>
      <c r="I292" s="6">
        <f t="shared" si="30"/>
        <v>159620413.51120001</v>
      </c>
      <c r="J292" s="11"/>
      <c r="K292" s="138"/>
      <c r="L292" s="134"/>
      <c r="M292" s="12">
        <v>3</v>
      </c>
      <c r="N292" s="5" t="s">
        <v>679</v>
      </c>
      <c r="O292" s="5">
        <v>157630834.01620001</v>
      </c>
      <c r="P292" s="5">
        <v>0</v>
      </c>
      <c r="Q292" s="5">
        <v>206000.12940000001</v>
      </c>
      <c r="R292" s="5">
        <v>38531973.969400004</v>
      </c>
      <c r="S292" s="6">
        <f t="shared" si="31"/>
        <v>196368808.11500001</v>
      </c>
    </row>
    <row r="293" spans="1:19" ht="24.95" customHeight="1">
      <c r="A293" s="136"/>
      <c r="B293" s="134"/>
      <c r="C293" s="1">
        <v>15</v>
      </c>
      <c r="D293" s="5" t="s">
        <v>330</v>
      </c>
      <c r="E293" s="5">
        <v>138054166.5661</v>
      </c>
      <c r="F293" s="5">
        <v>0</v>
      </c>
      <c r="G293" s="5">
        <v>180416.32750000001</v>
      </c>
      <c r="H293" s="5">
        <v>38658219.917199999</v>
      </c>
      <c r="I293" s="6">
        <f t="shared" si="30"/>
        <v>176892802.81079999</v>
      </c>
      <c r="J293" s="11"/>
      <c r="K293" s="138"/>
      <c r="L293" s="134"/>
      <c r="M293" s="12">
        <v>4</v>
      </c>
      <c r="N293" s="5" t="s">
        <v>680</v>
      </c>
      <c r="O293" s="5">
        <v>119672149.5906</v>
      </c>
      <c r="P293" s="5">
        <v>0</v>
      </c>
      <c r="Q293" s="5">
        <v>156393.75659999999</v>
      </c>
      <c r="R293" s="5">
        <v>31499558.196199998</v>
      </c>
      <c r="S293" s="6">
        <f t="shared" si="31"/>
        <v>151328101.54339999</v>
      </c>
    </row>
    <row r="294" spans="1:19" ht="24.95" customHeight="1">
      <c r="A294" s="136"/>
      <c r="B294" s="134"/>
      <c r="C294" s="1">
        <v>16</v>
      </c>
      <c r="D294" s="5" t="s">
        <v>331</v>
      </c>
      <c r="E294" s="5">
        <v>156758665.36520001</v>
      </c>
      <c r="F294" s="5">
        <v>0</v>
      </c>
      <c r="G294" s="5">
        <v>204860.33420000001</v>
      </c>
      <c r="H294" s="5">
        <v>42864400.100500003</v>
      </c>
      <c r="I294" s="6">
        <f t="shared" si="30"/>
        <v>199827925.7999</v>
      </c>
      <c r="J294" s="11"/>
      <c r="K294" s="138"/>
      <c r="L294" s="134"/>
      <c r="M294" s="12">
        <v>5</v>
      </c>
      <c r="N294" s="5" t="s">
        <v>681</v>
      </c>
      <c r="O294" s="5">
        <v>208213207.79570001</v>
      </c>
      <c r="P294" s="5">
        <v>0</v>
      </c>
      <c r="Q294" s="5">
        <v>272103.79239999998</v>
      </c>
      <c r="R294" s="5">
        <v>57530523.995800003</v>
      </c>
      <c r="S294" s="6">
        <f t="shared" si="31"/>
        <v>266015835.58390003</v>
      </c>
    </row>
    <row r="295" spans="1:19" ht="24.95" customHeight="1">
      <c r="A295" s="136"/>
      <c r="B295" s="132"/>
      <c r="C295" s="1">
        <v>17</v>
      </c>
      <c r="D295" s="5" t="s">
        <v>332</v>
      </c>
      <c r="E295" s="5">
        <v>129817839.97750001</v>
      </c>
      <c r="F295" s="5">
        <v>0</v>
      </c>
      <c r="G295" s="5">
        <v>169652.6698</v>
      </c>
      <c r="H295" s="5">
        <v>34569433.483599998</v>
      </c>
      <c r="I295" s="6">
        <f t="shared" si="30"/>
        <v>164556926.1309</v>
      </c>
      <c r="J295" s="11"/>
      <c r="K295" s="138"/>
      <c r="L295" s="134"/>
      <c r="M295" s="12">
        <v>6</v>
      </c>
      <c r="N295" s="5" t="s">
        <v>682</v>
      </c>
      <c r="O295" s="5">
        <v>180051450.1918</v>
      </c>
      <c r="P295" s="5">
        <v>0</v>
      </c>
      <c r="Q295" s="5">
        <v>235300.55059999999</v>
      </c>
      <c r="R295" s="5">
        <v>48246268.889300004</v>
      </c>
      <c r="S295" s="6">
        <f t="shared" si="31"/>
        <v>228533019.63169998</v>
      </c>
    </row>
    <row r="296" spans="1:19" ht="24.95" customHeight="1">
      <c r="A296" s="1"/>
      <c r="B296" s="122" t="s">
        <v>825</v>
      </c>
      <c r="C296" s="123"/>
      <c r="D296" s="124"/>
      <c r="E296" s="14">
        <f>SUM(E279:E295)</f>
        <v>2521083972.6012001</v>
      </c>
      <c r="F296" s="14">
        <f t="shared" ref="F296:I296" si="34">SUM(F279:F295)</f>
        <v>0</v>
      </c>
      <c r="G296" s="14">
        <f t="shared" si="34"/>
        <v>3294682.9706000006</v>
      </c>
      <c r="H296" s="14">
        <f t="shared" si="34"/>
        <v>674107768.42229998</v>
      </c>
      <c r="I296" s="14">
        <f t="shared" si="34"/>
        <v>3198486423.9940996</v>
      </c>
      <c r="J296" s="11"/>
      <c r="K296" s="138"/>
      <c r="L296" s="134"/>
      <c r="M296" s="12">
        <v>7</v>
      </c>
      <c r="N296" s="5" t="s">
        <v>683</v>
      </c>
      <c r="O296" s="5">
        <v>158056995.24599999</v>
      </c>
      <c r="P296" s="5">
        <v>0</v>
      </c>
      <c r="Q296" s="5">
        <v>206557.0589</v>
      </c>
      <c r="R296" s="5">
        <v>37581008.858800001</v>
      </c>
      <c r="S296" s="6">
        <f t="shared" si="31"/>
        <v>195844561.16369998</v>
      </c>
    </row>
    <row r="297" spans="1:19" ht="24.95" customHeight="1">
      <c r="A297" s="136">
        <v>15</v>
      </c>
      <c r="B297" s="131" t="s">
        <v>38</v>
      </c>
      <c r="C297" s="1">
        <v>1</v>
      </c>
      <c r="D297" s="5" t="s">
        <v>333</v>
      </c>
      <c r="E297" s="5">
        <v>207126649.78400001</v>
      </c>
      <c r="F297" s="5">
        <v>-4907596.13</v>
      </c>
      <c r="G297" s="5">
        <v>270683.8222</v>
      </c>
      <c r="H297" s="5">
        <v>53553092.209399998</v>
      </c>
      <c r="I297" s="6">
        <f t="shared" si="30"/>
        <v>256042829.68560001</v>
      </c>
      <c r="J297" s="11"/>
      <c r="K297" s="138"/>
      <c r="L297" s="134"/>
      <c r="M297" s="12">
        <v>8</v>
      </c>
      <c r="N297" s="5" t="s">
        <v>684</v>
      </c>
      <c r="O297" s="5">
        <v>139589823.43360001</v>
      </c>
      <c r="P297" s="5">
        <v>0</v>
      </c>
      <c r="Q297" s="5">
        <v>182423.20329999999</v>
      </c>
      <c r="R297" s="5">
        <v>34212641.358999997</v>
      </c>
      <c r="S297" s="6">
        <f t="shared" si="31"/>
        <v>173984887.99590001</v>
      </c>
    </row>
    <row r="298" spans="1:19" ht="24.95" customHeight="1">
      <c r="A298" s="136"/>
      <c r="B298" s="134"/>
      <c r="C298" s="1">
        <v>2</v>
      </c>
      <c r="D298" s="5" t="s">
        <v>334</v>
      </c>
      <c r="E298" s="5">
        <v>150422103.58059999</v>
      </c>
      <c r="F298" s="5">
        <v>-4907596.13</v>
      </c>
      <c r="G298" s="5">
        <v>196579.38750000001</v>
      </c>
      <c r="H298" s="5">
        <v>44062830.006700002</v>
      </c>
      <c r="I298" s="6">
        <f t="shared" si="30"/>
        <v>189773916.8448</v>
      </c>
      <c r="J298" s="11"/>
      <c r="K298" s="138"/>
      <c r="L298" s="134"/>
      <c r="M298" s="12">
        <v>9</v>
      </c>
      <c r="N298" s="5" t="s">
        <v>685</v>
      </c>
      <c r="O298" s="5">
        <v>143173893.12450001</v>
      </c>
      <c r="P298" s="5">
        <v>0</v>
      </c>
      <c r="Q298" s="5">
        <v>187107.05100000001</v>
      </c>
      <c r="R298" s="5">
        <v>35668248.1175</v>
      </c>
      <c r="S298" s="6">
        <f t="shared" si="31"/>
        <v>179029248.29300001</v>
      </c>
    </row>
    <row r="299" spans="1:19" ht="24.95" customHeight="1">
      <c r="A299" s="136"/>
      <c r="B299" s="134"/>
      <c r="C299" s="1">
        <v>3</v>
      </c>
      <c r="D299" s="5" t="s">
        <v>850</v>
      </c>
      <c r="E299" s="5">
        <v>151396542.35969999</v>
      </c>
      <c r="F299" s="5">
        <v>-4907596.13</v>
      </c>
      <c r="G299" s="5">
        <v>197852.8345</v>
      </c>
      <c r="H299" s="5">
        <v>43274777.125600003</v>
      </c>
      <c r="I299" s="6">
        <f t="shared" si="30"/>
        <v>189961576.18980002</v>
      </c>
      <c r="J299" s="11"/>
      <c r="K299" s="138"/>
      <c r="L299" s="134"/>
      <c r="M299" s="12">
        <v>10</v>
      </c>
      <c r="N299" s="5" t="s">
        <v>686</v>
      </c>
      <c r="O299" s="5">
        <v>135821186.82929999</v>
      </c>
      <c r="P299" s="5">
        <v>0</v>
      </c>
      <c r="Q299" s="5">
        <v>177498.15400000001</v>
      </c>
      <c r="R299" s="5">
        <v>33067560.002900001</v>
      </c>
      <c r="S299" s="6">
        <f t="shared" si="31"/>
        <v>169066244.9862</v>
      </c>
    </row>
    <row r="300" spans="1:19" ht="24.95" customHeight="1">
      <c r="A300" s="136"/>
      <c r="B300" s="134"/>
      <c r="C300" s="1">
        <v>4</v>
      </c>
      <c r="D300" s="5" t="s">
        <v>335</v>
      </c>
      <c r="E300" s="5">
        <v>164966962.111</v>
      </c>
      <c r="F300" s="5">
        <v>-4907596.13</v>
      </c>
      <c r="G300" s="5">
        <v>215587.36110000001</v>
      </c>
      <c r="H300" s="5">
        <v>43656950.584299996</v>
      </c>
      <c r="I300" s="6">
        <f t="shared" si="30"/>
        <v>203931903.92640001</v>
      </c>
      <c r="J300" s="11"/>
      <c r="K300" s="138"/>
      <c r="L300" s="134"/>
      <c r="M300" s="12">
        <v>11</v>
      </c>
      <c r="N300" s="5" t="s">
        <v>687</v>
      </c>
      <c r="O300" s="5">
        <v>187654584.57499999</v>
      </c>
      <c r="P300" s="5">
        <v>0</v>
      </c>
      <c r="Q300" s="5">
        <v>245236.7199</v>
      </c>
      <c r="R300" s="5">
        <v>47353697.702</v>
      </c>
      <c r="S300" s="6">
        <f t="shared" si="31"/>
        <v>235253518.99689999</v>
      </c>
    </row>
    <row r="301" spans="1:19" ht="24.95" customHeight="1">
      <c r="A301" s="136"/>
      <c r="B301" s="134"/>
      <c r="C301" s="1">
        <v>5</v>
      </c>
      <c r="D301" s="5" t="s">
        <v>336</v>
      </c>
      <c r="E301" s="5">
        <v>160452947.68529999</v>
      </c>
      <c r="F301" s="5">
        <v>-4907596.13</v>
      </c>
      <c r="G301" s="5">
        <v>209688.21350000001</v>
      </c>
      <c r="H301" s="5">
        <v>45845548.7685</v>
      </c>
      <c r="I301" s="6">
        <f t="shared" si="30"/>
        <v>201600588.53729999</v>
      </c>
      <c r="J301" s="11"/>
      <c r="K301" s="138"/>
      <c r="L301" s="134"/>
      <c r="M301" s="12">
        <v>12</v>
      </c>
      <c r="N301" s="5" t="s">
        <v>688</v>
      </c>
      <c r="O301" s="5">
        <v>126338887.30769999</v>
      </c>
      <c r="P301" s="5">
        <v>0</v>
      </c>
      <c r="Q301" s="5">
        <v>165106.19440000001</v>
      </c>
      <c r="R301" s="5">
        <v>32393947.093199998</v>
      </c>
      <c r="S301" s="6">
        <f t="shared" si="31"/>
        <v>158897940.59529999</v>
      </c>
    </row>
    <row r="302" spans="1:19" ht="24.95" customHeight="1">
      <c r="A302" s="136"/>
      <c r="B302" s="134"/>
      <c r="C302" s="1">
        <v>6</v>
      </c>
      <c r="D302" s="5" t="s">
        <v>38</v>
      </c>
      <c r="E302" s="5">
        <v>174712877.84670001</v>
      </c>
      <c r="F302" s="5">
        <v>-4907596.13</v>
      </c>
      <c r="G302" s="5">
        <v>228323.82800000001</v>
      </c>
      <c r="H302" s="5">
        <v>48262572.4683</v>
      </c>
      <c r="I302" s="6">
        <f t="shared" si="30"/>
        <v>218296178.01300001</v>
      </c>
      <c r="J302" s="11"/>
      <c r="K302" s="138"/>
      <c r="L302" s="134"/>
      <c r="M302" s="12">
        <v>13</v>
      </c>
      <c r="N302" s="5" t="s">
        <v>689</v>
      </c>
      <c r="O302" s="5">
        <v>168664859.2651</v>
      </c>
      <c r="P302" s="5">
        <v>0</v>
      </c>
      <c r="Q302" s="5">
        <v>220419.9644</v>
      </c>
      <c r="R302" s="5">
        <v>39534062.1646</v>
      </c>
      <c r="S302" s="6">
        <f t="shared" si="31"/>
        <v>208419341.39410001</v>
      </c>
    </row>
    <row r="303" spans="1:19" ht="24.95" customHeight="1">
      <c r="A303" s="136"/>
      <c r="B303" s="134"/>
      <c r="C303" s="1">
        <v>7</v>
      </c>
      <c r="D303" s="5" t="s">
        <v>337</v>
      </c>
      <c r="E303" s="5">
        <v>136991040.96650001</v>
      </c>
      <c r="F303" s="5">
        <v>-4907596.13</v>
      </c>
      <c r="G303" s="5">
        <v>179026.97990000001</v>
      </c>
      <c r="H303" s="5">
        <v>39310731.018299997</v>
      </c>
      <c r="I303" s="6">
        <f t="shared" si="30"/>
        <v>171573202.83470002</v>
      </c>
      <c r="J303" s="11"/>
      <c r="K303" s="138"/>
      <c r="L303" s="134"/>
      <c r="M303" s="12">
        <v>14</v>
      </c>
      <c r="N303" s="5" t="s">
        <v>690</v>
      </c>
      <c r="O303" s="5">
        <v>168420914.10170001</v>
      </c>
      <c r="P303" s="5">
        <v>0</v>
      </c>
      <c r="Q303" s="5">
        <v>220101.1643</v>
      </c>
      <c r="R303" s="5">
        <v>39931231.728100002</v>
      </c>
      <c r="S303" s="6">
        <f t="shared" si="31"/>
        <v>208572246.9941</v>
      </c>
    </row>
    <row r="304" spans="1:19" ht="24.95" customHeight="1">
      <c r="A304" s="136"/>
      <c r="B304" s="134"/>
      <c r="C304" s="1">
        <v>8</v>
      </c>
      <c r="D304" s="5" t="s">
        <v>338</v>
      </c>
      <c r="E304" s="5">
        <v>146948125.3883</v>
      </c>
      <c r="F304" s="5">
        <v>-4907596.13</v>
      </c>
      <c r="G304" s="5">
        <v>192039.413</v>
      </c>
      <c r="H304" s="5">
        <v>42756275.441399999</v>
      </c>
      <c r="I304" s="6">
        <f t="shared" si="30"/>
        <v>184988844.11269999</v>
      </c>
      <c r="J304" s="11"/>
      <c r="K304" s="138"/>
      <c r="L304" s="134"/>
      <c r="M304" s="12">
        <v>15</v>
      </c>
      <c r="N304" s="5" t="s">
        <v>691</v>
      </c>
      <c r="O304" s="5">
        <v>133099051.62360001</v>
      </c>
      <c r="P304" s="5">
        <v>0</v>
      </c>
      <c r="Q304" s="5">
        <v>173940.72690000001</v>
      </c>
      <c r="R304" s="5">
        <v>34980093.530500002</v>
      </c>
      <c r="S304" s="6">
        <f t="shared" si="31"/>
        <v>168253085.88100001</v>
      </c>
    </row>
    <row r="305" spans="1:19" ht="24.95" customHeight="1">
      <c r="A305" s="136"/>
      <c r="B305" s="134"/>
      <c r="C305" s="1">
        <v>9</v>
      </c>
      <c r="D305" s="5" t="s">
        <v>339</v>
      </c>
      <c r="E305" s="5">
        <v>133970038.6161</v>
      </c>
      <c r="F305" s="5">
        <v>-4907596.13</v>
      </c>
      <c r="G305" s="5">
        <v>175078.97779999999</v>
      </c>
      <c r="H305" s="5">
        <v>38430656.584899999</v>
      </c>
      <c r="I305" s="6">
        <f t="shared" si="30"/>
        <v>167668178.04879999</v>
      </c>
      <c r="J305" s="11"/>
      <c r="K305" s="138"/>
      <c r="L305" s="134"/>
      <c r="M305" s="12">
        <v>16</v>
      </c>
      <c r="N305" s="5" t="s">
        <v>692</v>
      </c>
      <c r="O305" s="5">
        <v>169592366.21939999</v>
      </c>
      <c r="P305" s="5">
        <v>0</v>
      </c>
      <c r="Q305" s="5">
        <v>221632.0785</v>
      </c>
      <c r="R305" s="5">
        <v>40771013.597000003</v>
      </c>
      <c r="S305" s="6">
        <f t="shared" si="31"/>
        <v>210585011.89489999</v>
      </c>
    </row>
    <row r="306" spans="1:19" ht="24.95" customHeight="1">
      <c r="A306" s="136"/>
      <c r="B306" s="134"/>
      <c r="C306" s="1">
        <v>10</v>
      </c>
      <c r="D306" s="5" t="s">
        <v>340</v>
      </c>
      <c r="E306" s="5">
        <v>127053621.86130001</v>
      </c>
      <c r="F306" s="5">
        <v>-4907596.13</v>
      </c>
      <c r="G306" s="5">
        <v>166040.24650000001</v>
      </c>
      <c r="H306" s="5">
        <v>39440621.522</v>
      </c>
      <c r="I306" s="6">
        <f t="shared" si="30"/>
        <v>161752687.49980003</v>
      </c>
      <c r="J306" s="11"/>
      <c r="K306" s="139"/>
      <c r="L306" s="132"/>
      <c r="M306" s="12">
        <v>17</v>
      </c>
      <c r="N306" s="5" t="s">
        <v>693</v>
      </c>
      <c r="O306" s="5">
        <v>180192644.0596</v>
      </c>
      <c r="P306" s="5">
        <v>0</v>
      </c>
      <c r="Q306" s="5">
        <v>235485.07</v>
      </c>
      <c r="R306" s="5">
        <v>37264121.472499996</v>
      </c>
      <c r="S306" s="6">
        <f t="shared" si="31"/>
        <v>217692250.60209998</v>
      </c>
    </row>
    <row r="307" spans="1:19" ht="24.95" customHeight="1">
      <c r="A307" s="136"/>
      <c r="B307" s="132"/>
      <c r="C307" s="1">
        <v>11</v>
      </c>
      <c r="D307" s="5" t="s">
        <v>341</v>
      </c>
      <c r="E307" s="5">
        <v>173407588.61880001</v>
      </c>
      <c r="F307" s="5">
        <v>-4907596.13</v>
      </c>
      <c r="G307" s="5">
        <v>226618.0085</v>
      </c>
      <c r="H307" s="5">
        <v>47296762.728699997</v>
      </c>
      <c r="I307" s="6">
        <f t="shared" si="30"/>
        <v>216023373.22600001</v>
      </c>
      <c r="J307" s="11"/>
      <c r="K307" s="18"/>
      <c r="L307" s="122" t="s">
        <v>842</v>
      </c>
      <c r="M307" s="123"/>
      <c r="N307" s="124"/>
      <c r="O307" s="14">
        <f>SUM(O290:O306)</f>
        <v>2691440435.1117997</v>
      </c>
      <c r="P307" s="14">
        <f t="shared" ref="P307:S307" si="35">SUM(P290:P306)</f>
        <v>0</v>
      </c>
      <c r="Q307" s="14">
        <f t="shared" si="35"/>
        <v>3517313.6094999993</v>
      </c>
      <c r="R307" s="14">
        <f t="shared" si="35"/>
        <v>666025098.99370015</v>
      </c>
      <c r="S307" s="14">
        <f t="shared" si="35"/>
        <v>3360982847.7150002</v>
      </c>
    </row>
    <row r="308" spans="1:19" ht="24.95" customHeight="1">
      <c r="A308" s="1"/>
      <c r="B308" s="122" t="s">
        <v>826</v>
      </c>
      <c r="C308" s="123"/>
      <c r="D308" s="124"/>
      <c r="E308" s="14">
        <f>SUM(E297:E307)</f>
        <v>1727448498.8183</v>
      </c>
      <c r="F308" s="14">
        <f t="shared" ref="F308:I308" si="36">SUM(F297:F307)</f>
        <v>-53983557.430000007</v>
      </c>
      <c r="G308" s="14">
        <f t="shared" si="36"/>
        <v>2257519.0724999998</v>
      </c>
      <c r="H308" s="14">
        <f t="shared" si="36"/>
        <v>485890818.45810002</v>
      </c>
      <c r="I308" s="14">
        <f t="shared" si="36"/>
        <v>2161613278.9189</v>
      </c>
      <c r="J308" s="11"/>
      <c r="K308" s="137">
        <v>32</v>
      </c>
      <c r="L308" s="131" t="s">
        <v>55</v>
      </c>
      <c r="M308" s="12">
        <v>1</v>
      </c>
      <c r="N308" s="5" t="s">
        <v>694</v>
      </c>
      <c r="O308" s="5">
        <v>119892360.13249999</v>
      </c>
      <c r="P308" s="5">
        <v>0</v>
      </c>
      <c r="Q308" s="5">
        <v>156681.5392</v>
      </c>
      <c r="R308" s="5">
        <v>42900045.862899996</v>
      </c>
      <c r="S308" s="6">
        <f t="shared" si="31"/>
        <v>162949087.53459999</v>
      </c>
    </row>
    <row r="309" spans="1:19" ht="24.95" customHeight="1">
      <c r="A309" s="136">
        <v>16</v>
      </c>
      <c r="B309" s="131" t="s">
        <v>39</v>
      </c>
      <c r="C309" s="1">
        <v>1</v>
      </c>
      <c r="D309" s="5" t="s">
        <v>342</v>
      </c>
      <c r="E309" s="5">
        <v>135552048.76620001</v>
      </c>
      <c r="F309" s="5">
        <v>0</v>
      </c>
      <c r="G309" s="5">
        <v>177146.43049999999</v>
      </c>
      <c r="H309" s="5">
        <v>37904829.969499998</v>
      </c>
      <c r="I309" s="6">
        <f t="shared" si="30"/>
        <v>173634025.16620001</v>
      </c>
      <c r="J309" s="11"/>
      <c r="K309" s="138"/>
      <c r="L309" s="134"/>
      <c r="M309" s="12">
        <v>2</v>
      </c>
      <c r="N309" s="5" t="s">
        <v>695</v>
      </c>
      <c r="O309" s="5">
        <v>149796192.8414</v>
      </c>
      <c r="P309" s="5">
        <v>0</v>
      </c>
      <c r="Q309" s="5">
        <v>195761.4149</v>
      </c>
      <c r="R309" s="5">
        <v>49161904.210600004</v>
      </c>
      <c r="S309" s="6">
        <f t="shared" si="31"/>
        <v>199153858.46689999</v>
      </c>
    </row>
    <row r="310" spans="1:19" ht="24.95" customHeight="1">
      <c r="A310" s="136"/>
      <c r="B310" s="134"/>
      <c r="C310" s="1">
        <v>2</v>
      </c>
      <c r="D310" s="5" t="s">
        <v>343</v>
      </c>
      <c r="E310" s="5">
        <v>127561310.57870001</v>
      </c>
      <c r="F310" s="5">
        <v>0</v>
      </c>
      <c r="G310" s="5">
        <v>166703.72039999999</v>
      </c>
      <c r="H310" s="5">
        <v>36030316.8693</v>
      </c>
      <c r="I310" s="6">
        <f t="shared" si="30"/>
        <v>163758331.16840002</v>
      </c>
      <c r="J310" s="11"/>
      <c r="K310" s="138"/>
      <c r="L310" s="134"/>
      <c r="M310" s="12">
        <v>3</v>
      </c>
      <c r="N310" s="5" t="s">
        <v>696</v>
      </c>
      <c r="O310" s="5">
        <v>137993714.49520001</v>
      </c>
      <c r="P310" s="5">
        <v>0</v>
      </c>
      <c r="Q310" s="5">
        <v>180337.32560000001</v>
      </c>
      <c r="R310" s="5">
        <v>42086545.046300001</v>
      </c>
      <c r="S310" s="6">
        <f t="shared" si="31"/>
        <v>180260596.8671</v>
      </c>
    </row>
    <row r="311" spans="1:19" ht="24.95" customHeight="1">
      <c r="A311" s="136"/>
      <c r="B311" s="134"/>
      <c r="C311" s="1">
        <v>3</v>
      </c>
      <c r="D311" s="5" t="s">
        <v>344</v>
      </c>
      <c r="E311" s="5">
        <v>117189246.55689999</v>
      </c>
      <c r="F311" s="5">
        <v>0</v>
      </c>
      <c r="G311" s="5">
        <v>153148.9705</v>
      </c>
      <c r="H311" s="5">
        <v>33002997.1468</v>
      </c>
      <c r="I311" s="6">
        <f t="shared" si="30"/>
        <v>150345392.6742</v>
      </c>
      <c r="J311" s="11"/>
      <c r="K311" s="138"/>
      <c r="L311" s="134"/>
      <c r="M311" s="12">
        <v>4</v>
      </c>
      <c r="N311" s="5" t="s">
        <v>697</v>
      </c>
      <c r="O311" s="5">
        <v>147305525.36390001</v>
      </c>
      <c r="P311" s="5">
        <v>0</v>
      </c>
      <c r="Q311" s="5">
        <v>192506.48180000001</v>
      </c>
      <c r="R311" s="5">
        <v>46252356.927299999</v>
      </c>
      <c r="S311" s="6">
        <f t="shared" si="31"/>
        <v>193750388.773</v>
      </c>
    </row>
    <row r="312" spans="1:19" ht="24.95" customHeight="1">
      <c r="A312" s="136"/>
      <c r="B312" s="134"/>
      <c r="C312" s="1">
        <v>4</v>
      </c>
      <c r="D312" s="5" t="s">
        <v>345</v>
      </c>
      <c r="E312" s="5">
        <v>124639803.84639999</v>
      </c>
      <c r="F312" s="5">
        <v>0</v>
      </c>
      <c r="G312" s="5">
        <v>162885.74419999999</v>
      </c>
      <c r="H312" s="5">
        <v>35628224.342</v>
      </c>
      <c r="I312" s="6">
        <f t="shared" si="30"/>
        <v>160430913.93259999</v>
      </c>
      <c r="J312" s="11"/>
      <c r="K312" s="138"/>
      <c r="L312" s="134"/>
      <c r="M312" s="12">
        <v>5</v>
      </c>
      <c r="N312" s="5" t="s">
        <v>698</v>
      </c>
      <c r="O312" s="5">
        <v>136736380.6821</v>
      </c>
      <c r="P312" s="5">
        <v>0</v>
      </c>
      <c r="Q312" s="5">
        <v>178694.17670000001</v>
      </c>
      <c r="R312" s="5">
        <v>46940890.203900002</v>
      </c>
      <c r="S312" s="6">
        <f t="shared" si="31"/>
        <v>183855965.0627</v>
      </c>
    </row>
    <row r="313" spans="1:19" ht="24.95" customHeight="1">
      <c r="A313" s="136"/>
      <c r="B313" s="134"/>
      <c r="C313" s="1">
        <v>5</v>
      </c>
      <c r="D313" s="5" t="s">
        <v>346</v>
      </c>
      <c r="E313" s="5">
        <v>133652048.0499</v>
      </c>
      <c r="F313" s="5">
        <v>0</v>
      </c>
      <c r="G313" s="5">
        <v>174663.4112</v>
      </c>
      <c r="H313" s="5">
        <v>35083896.032799996</v>
      </c>
      <c r="I313" s="6">
        <f t="shared" si="30"/>
        <v>168910607.4939</v>
      </c>
      <c r="J313" s="11"/>
      <c r="K313" s="138"/>
      <c r="L313" s="134"/>
      <c r="M313" s="12">
        <v>6</v>
      </c>
      <c r="N313" s="5" t="s">
        <v>699</v>
      </c>
      <c r="O313" s="5">
        <v>136713532.26159999</v>
      </c>
      <c r="P313" s="5">
        <v>0</v>
      </c>
      <c r="Q313" s="5">
        <v>178664.31719999999</v>
      </c>
      <c r="R313" s="5">
        <v>46581741.067599997</v>
      </c>
      <c r="S313" s="6">
        <f t="shared" si="31"/>
        <v>183473937.64639997</v>
      </c>
    </row>
    <row r="314" spans="1:19" ht="24.95" customHeight="1">
      <c r="A314" s="136"/>
      <c r="B314" s="134"/>
      <c r="C314" s="1">
        <v>6</v>
      </c>
      <c r="D314" s="5" t="s">
        <v>347</v>
      </c>
      <c r="E314" s="5">
        <v>134099578.3546</v>
      </c>
      <c r="F314" s="5">
        <v>0</v>
      </c>
      <c r="G314" s="5">
        <v>175248.26699999999</v>
      </c>
      <c r="H314" s="5">
        <v>35195457.964000002</v>
      </c>
      <c r="I314" s="6">
        <f t="shared" si="30"/>
        <v>169470284.58560002</v>
      </c>
      <c r="J314" s="11"/>
      <c r="K314" s="138"/>
      <c r="L314" s="134"/>
      <c r="M314" s="12">
        <v>7</v>
      </c>
      <c r="N314" s="5" t="s">
        <v>700</v>
      </c>
      <c r="O314" s="5">
        <v>148166186.06490001</v>
      </c>
      <c r="P314" s="5">
        <v>0</v>
      </c>
      <c r="Q314" s="5">
        <v>193631.2377</v>
      </c>
      <c r="R314" s="5">
        <v>49188261.000799999</v>
      </c>
      <c r="S314" s="6">
        <f t="shared" si="31"/>
        <v>197548078.30339998</v>
      </c>
    </row>
    <row r="315" spans="1:19" ht="24.95" customHeight="1">
      <c r="A315" s="136"/>
      <c r="B315" s="134"/>
      <c r="C315" s="1">
        <v>7</v>
      </c>
      <c r="D315" s="5" t="s">
        <v>348</v>
      </c>
      <c r="E315" s="5">
        <v>120026195.32080001</v>
      </c>
      <c r="F315" s="5">
        <v>0</v>
      </c>
      <c r="G315" s="5">
        <v>156856.44190000001</v>
      </c>
      <c r="H315" s="5">
        <v>32231455.1285</v>
      </c>
      <c r="I315" s="6">
        <f t="shared" si="30"/>
        <v>152414506.89120001</v>
      </c>
      <c r="J315" s="11"/>
      <c r="K315" s="138"/>
      <c r="L315" s="134"/>
      <c r="M315" s="12">
        <v>8</v>
      </c>
      <c r="N315" s="5" t="s">
        <v>701</v>
      </c>
      <c r="O315" s="5">
        <v>143545006.98289999</v>
      </c>
      <c r="P315" s="5">
        <v>0</v>
      </c>
      <c r="Q315" s="5">
        <v>187592.04180000001</v>
      </c>
      <c r="R315" s="5">
        <v>44728131.628600001</v>
      </c>
      <c r="S315" s="6">
        <f t="shared" si="31"/>
        <v>188460730.65329999</v>
      </c>
    </row>
    <row r="316" spans="1:19" ht="24.95" customHeight="1">
      <c r="A316" s="136"/>
      <c r="B316" s="134"/>
      <c r="C316" s="1">
        <v>8</v>
      </c>
      <c r="D316" s="5" t="s">
        <v>349</v>
      </c>
      <c r="E316" s="5">
        <v>127132599.4138</v>
      </c>
      <c r="F316" s="5">
        <v>0</v>
      </c>
      <c r="G316" s="5">
        <v>166143.45850000001</v>
      </c>
      <c r="H316" s="5">
        <v>34395438.494199999</v>
      </c>
      <c r="I316" s="6">
        <f t="shared" si="30"/>
        <v>161694181.36649999</v>
      </c>
      <c r="J316" s="11"/>
      <c r="K316" s="138"/>
      <c r="L316" s="134"/>
      <c r="M316" s="12">
        <v>9</v>
      </c>
      <c r="N316" s="5" t="s">
        <v>702</v>
      </c>
      <c r="O316" s="5">
        <v>136917063.23370001</v>
      </c>
      <c r="P316" s="5">
        <v>0</v>
      </c>
      <c r="Q316" s="5">
        <v>178930.302</v>
      </c>
      <c r="R316" s="5">
        <v>45562536.106399998</v>
      </c>
      <c r="S316" s="6">
        <f t="shared" si="31"/>
        <v>182658529.64209998</v>
      </c>
    </row>
    <row r="317" spans="1:19" ht="24.95" customHeight="1">
      <c r="A317" s="136"/>
      <c r="B317" s="134"/>
      <c r="C317" s="1">
        <v>9</v>
      </c>
      <c r="D317" s="5" t="s">
        <v>350</v>
      </c>
      <c r="E317" s="5">
        <v>143034456.48100001</v>
      </c>
      <c r="F317" s="5">
        <v>0</v>
      </c>
      <c r="G317" s="5">
        <v>186924.82800000001</v>
      </c>
      <c r="H317" s="5">
        <v>38138405.662500001</v>
      </c>
      <c r="I317" s="6">
        <f t="shared" si="30"/>
        <v>181359786.97150001</v>
      </c>
      <c r="J317" s="11"/>
      <c r="K317" s="138"/>
      <c r="L317" s="134"/>
      <c r="M317" s="12">
        <v>10</v>
      </c>
      <c r="N317" s="5" t="s">
        <v>703</v>
      </c>
      <c r="O317" s="5">
        <v>160557293.01449999</v>
      </c>
      <c r="P317" s="5">
        <v>0</v>
      </c>
      <c r="Q317" s="5">
        <v>209824.57740000001</v>
      </c>
      <c r="R317" s="5">
        <v>49164100.609700002</v>
      </c>
      <c r="S317" s="6">
        <f t="shared" si="31"/>
        <v>209931218.20159999</v>
      </c>
    </row>
    <row r="318" spans="1:19" ht="24.95" customHeight="1">
      <c r="A318" s="136"/>
      <c r="B318" s="134"/>
      <c r="C318" s="1">
        <v>10</v>
      </c>
      <c r="D318" s="5" t="s">
        <v>351</v>
      </c>
      <c r="E318" s="5">
        <v>126422440.9892</v>
      </c>
      <c r="F318" s="5">
        <v>0</v>
      </c>
      <c r="G318" s="5">
        <v>165215.3867</v>
      </c>
      <c r="H318" s="5">
        <v>35543019.201099999</v>
      </c>
      <c r="I318" s="6">
        <f t="shared" si="30"/>
        <v>162130675.57699999</v>
      </c>
      <c r="J318" s="11"/>
      <c r="K318" s="138"/>
      <c r="L318" s="134"/>
      <c r="M318" s="12">
        <v>11</v>
      </c>
      <c r="N318" s="5" t="s">
        <v>704</v>
      </c>
      <c r="O318" s="5">
        <v>142992371.92899999</v>
      </c>
      <c r="P318" s="5">
        <v>0</v>
      </c>
      <c r="Q318" s="5">
        <v>186869.8297</v>
      </c>
      <c r="R318" s="5">
        <v>47601930.621600002</v>
      </c>
      <c r="S318" s="6">
        <f t="shared" si="31"/>
        <v>190781172.38029999</v>
      </c>
    </row>
    <row r="319" spans="1:19" ht="24.95" customHeight="1">
      <c r="A319" s="136"/>
      <c r="B319" s="134"/>
      <c r="C319" s="1">
        <v>11</v>
      </c>
      <c r="D319" s="5" t="s">
        <v>352</v>
      </c>
      <c r="E319" s="5">
        <v>155936775.07319999</v>
      </c>
      <c r="F319" s="5">
        <v>0</v>
      </c>
      <c r="G319" s="5">
        <v>203786.24549999999</v>
      </c>
      <c r="H319" s="5">
        <v>41078475.320699997</v>
      </c>
      <c r="I319" s="6">
        <f t="shared" si="30"/>
        <v>197219036.63939998</v>
      </c>
      <c r="J319" s="11"/>
      <c r="K319" s="138"/>
      <c r="L319" s="134"/>
      <c r="M319" s="12">
        <v>12</v>
      </c>
      <c r="N319" s="5" t="s">
        <v>705</v>
      </c>
      <c r="O319" s="5">
        <v>136855966.48629999</v>
      </c>
      <c r="P319" s="5">
        <v>0</v>
      </c>
      <c r="Q319" s="5">
        <v>178850.45759999999</v>
      </c>
      <c r="R319" s="5">
        <v>44640427.1369</v>
      </c>
      <c r="S319" s="6">
        <f t="shared" si="31"/>
        <v>181675244.0808</v>
      </c>
    </row>
    <row r="320" spans="1:19" ht="24.95" customHeight="1">
      <c r="A320" s="136"/>
      <c r="B320" s="134"/>
      <c r="C320" s="1">
        <v>12</v>
      </c>
      <c r="D320" s="5" t="s">
        <v>353</v>
      </c>
      <c r="E320" s="5">
        <v>132436383.09450001</v>
      </c>
      <c r="F320" s="5">
        <v>0</v>
      </c>
      <c r="G320" s="5">
        <v>173074.71739999999</v>
      </c>
      <c r="H320" s="5">
        <v>35199472.072899997</v>
      </c>
      <c r="I320" s="6">
        <f t="shared" si="30"/>
        <v>167808929.88480002</v>
      </c>
      <c r="J320" s="11"/>
      <c r="K320" s="138"/>
      <c r="L320" s="134"/>
      <c r="M320" s="12">
        <v>13</v>
      </c>
      <c r="N320" s="5" t="s">
        <v>706</v>
      </c>
      <c r="O320" s="5">
        <v>162471819.67399999</v>
      </c>
      <c r="P320" s="5">
        <v>0</v>
      </c>
      <c r="Q320" s="5">
        <v>212326.57990000001</v>
      </c>
      <c r="R320" s="5">
        <v>52554356.363600001</v>
      </c>
      <c r="S320" s="6">
        <f t="shared" si="31"/>
        <v>215238502.61750001</v>
      </c>
    </row>
    <row r="321" spans="1:19" ht="24.95" customHeight="1">
      <c r="A321" s="136"/>
      <c r="B321" s="134"/>
      <c r="C321" s="1">
        <v>13</v>
      </c>
      <c r="D321" s="5" t="s">
        <v>354</v>
      </c>
      <c r="E321" s="5">
        <v>119639599.5194</v>
      </c>
      <c r="F321" s="5">
        <v>0</v>
      </c>
      <c r="G321" s="5">
        <v>156351.21849999999</v>
      </c>
      <c r="H321" s="5">
        <v>34076884.873999998</v>
      </c>
      <c r="I321" s="6">
        <f t="shared" si="30"/>
        <v>153872835.6119</v>
      </c>
      <c r="J321" s="11"/>
      <c r="K321" s="138"/>
      <c r="L321" s="134"/>
      <c r="M321" s="12">
        <v>14</v>
      </c>
      <c r="N321" s="5" t="s">
        <v>707</v>
      </c>
      <c r="O321" s="5">
        <v>198964364.53380001</v>
      </c>
      <c r="P321" s="5">
        <v>0</v>
      </c>
      <c r="Q321" s="5">
        <v>260016.92550000001</v>
      </c>
      <c r="R321" s="5">
        <v>65473121.961199999</v>
      </c>
      <c r="S321" s="6">
        <f t="shared" si="31"/>
        <v>264697503.42050001</v>
      </c>
    </row>
    <row r="322" spans="1:19" ht="24.95" customHeight="1">
      <c r="A322" s="136"/>
      <c r="B322" s="134"/>
      <c r="C322" s="1">
        <v>14</v>
      </c>
      <c r="D322" s="5" t="s">
        <v>355</v>
      </c>
      <c r="E322" s="5">
        <v>116428817.5114</v>
      </c>
      <c r="F322" s="5">
        <v>0</v>
      </c>
      <c r="G322" s="5">
        <v>152155.20250000001</v>
      </c>
      <c r="H322" s="5">
        <v>32816757.643199999</v>
      </c>
      <c r="I322" s="6">
        <f t="shared" si="30"/>
        <v>149397730.35710001</v>
      </c>
      <c r="J322" s="11"/>
      <c r="K322" s="138"/>
      <c r="L322" s="134"/>
      <c r="M322" s="12">
        <v>15</v>
      </c>
      <c r="N322" s="5" t="s">
        <v>708</v>
      </c>
      <c r="O322" s="5">
        <v>160632543.4939</v>
      </c>
      <c r="P322" s="5">
        <v>0</v>
      </c>
      <c r="Q322" s="5">
        <v>209922.9186</v>
      </c>
      <c r="R322" s="5">
        <v>51703895.450300001</v>
      </c>
      <c r="S322" s="6">
        <f t="shared" si="31"/>
        <v>212546361.8628</v>
      </c>
    </row>
    <row r="323" spans="1:19" ht="24.95" customHeight="1">
      <c r="A323" s="136"/>
      <c r="B323" s="134"/>
      <c r="C323" s="1">
        <v>15</v>
      </c>
      <c r="D323" s="5" t="s">
        <v>356</v>
      </c>
      <c r="E323" s="5">
        <v>103719620.57080001</v>
      </c>
      <c r="F323" s="5">
        <v>0</v>
      </c>
      <c r="G323" s="5">
        <v>135546.16639999999</v>
      </c>
      <c r="H323" s="5">
        <v>29157102.168200001</v>
      </c>
      <c r="I323" s="6">
        <f t="shared" si="30"/>
        <v>133012268.90540001</v>
      </c>
      <c r="J323" s="11"/>
      <c r="K323" s="138"/>
      <c r="L323" s="134"/>
      <c r="M323" s="12">
        <v>16</v>
      </c>
      <c r="N323" s="5" t="s">
        <v>709</v>
      </c>
      <c r="O323" s="5">
        <v>162092320.7274</v>
      </c>
      <c r="P323" s="5">
        <v>0</v>
      </c>
      <c r="Q323" s="5">
        <v>211830.63099999999</v>
      </c>
      <c r="R323" s="5">
        <v>51781299.587200001</v>
      </c>
      <c r="S323" s="6">
        <f t="shared" si="31"/>
        <v>214085450.94560003</v>
      </c>
    </row>
    <row r="324" spans="1:19" ht="24.95" customHeight="1">
      <c r="A324" s="136"/>
      <c r="B324" s="134"/>
      <c r="C324" s="1">
        <v>16</v>
      </c>
      <c r="D324" s="5" t="s">
        <v>357</v>
      </c>
      <c r="E324" s="5">
        <v>112430714.0733</v>
      </c>
      <c r="F324" s="5">
        <v>0</v>
      </c>
      <c r="G324" s="5">
        <v>146930.27410000001</v>
      </c>
      <c r="H324" s="5">
        <v>32032264.443500001</v>
      </c>
      <c r="I324" s="6">
        <f t="shared" si="30"/>
        <v>144609908.79090002</v>
      </c>
      <c r="J324" s="11"/>
      <c r="K324" s="138"/>
      <c r="L324" s="134"/>
      <c r="M324" s="12">
        <v>17</v>
      </c>
      <c r="N324" s="5" t="s">
        <v>710</v>
      </c>
      <c r="O324" s="5">
        <v>111364664.63590001</v>
      </c>
      <c r="P324" s="5">
        <v>0</v>
      </c>
      <c r="Q324" s="5">
        <v>145537.10550000001</v>
      </c>
      <c r="R324" s="5">
        <v>35927311.557300001</v>
      </c>
      <c r="S324" s="6">
        <f t="shared" si="31"/>
        <v>147437513.2987</v>
      </c>
    </row>
    <row r="325" spans="1:19" ht="24.95" customHeight="1">
      <c r="A325" s="136"/>
      <c r="B325" s="134"/>
      <c r="C325" s="1">
        <v>17</v>
      </c>
      <c r="D325" s="5" t="s">
        <v>358</v>
      </c>
      <c r="E325" s="5">
        <v>131989625.4007</v>
      </c>
      <c r="F325" s="5">
        <v>0</v>
      </c>
      <c r="G325" s="5">
        <v>172490.8713</v>
      </c>
      <c r="H325" s="5">
        <v>33917683.801799998</v>
      </c>
      <c r="I325" s="6">
        <f t="shared" si="30"/>
        <v>166079800.0738</v>
      </c>
      <c r="J325" s="11"/>
      <c r="K325" s="138"/>
      <c r="L325" s="134"/>
      <c r="M325" s="12">
        <v>18</v>
      </c>
      <c r="N325" s="5" t="s">
        <v>711</v>
      </c>
      <c r="O325" s="5">
        <v>137034695.52329999</v>
      </c>
      <c r="P325" s="5">
        <v>0</v>
      </c>
      <c r="Q325" s="5">
        <v>179084.03</v>
      </c>
      <c r="R325" s="5">
        <v>47086761.405100003</v>
      </c>
      <c r="S325" s="6">
        <f t="shared" si="31"/>
        <v>184300540.95840001</v>
      </c>
    </row>
    <row r="326" spans="1:19" ht="24.95" customHeight="1">
      <c r="A326" s="136"/>
      <c r="B326" s="134"/>
      <c r="C326" s="1">
        <v>18</v>
      </c>
      <c r="D326" s="5" t="s">
        <v>359</v>
      </c>
      <c r="E326" s="5">
        <v>142863238.19080001</v>
      </c>
      <c r="F326" s="5">
        <v>0</v>
      </c>
      <c r="G326" s="5">
        <v>186701.0711</v>
      </c>
      <c r="H326" s="5">
        <v>36911603.108999997</v>
      </c>
      <c r="I326" s="6">
        <f t="shared" si="30"/>
        <v>179961542.37090001</v>
      </c>
      <c r="J326" s="11"/>
      <c r="K326" s="138"/>
      <c r="L326" s="134"/>
      <c r="M326" s="12">
        <v>19</v>
      </c>
      <c r="N326" s="5" t="s">
        <v>712</v>
      </c>
      <c r="O326" s="5">
        <v>108613507.5079</v>
      </c>
      <c r="P326" s="5">
        <v>0</v>
      </c>
      <c r="Q326" s="5">
        <v>141941.75099999999</v>
      </c>
      <c r="R326" s="5">
        <v>37872488.121100001</v>
      </c>
      <c r="S326" s="6">
        <f t="shared" si="31"/>
        <v>146627937.38</v>
      </c>
    </row>
    <row r="327" spans="1:19" ht="24.95" customHeight="1">
      <c r="A327" s="136"/>
      <c r="B327" s="134"/>
      <c r="C327" s="1">
        <v>19</v>
      </c>
      <c r="D327" s="5" t="s">
        <v>360</v>
      </c>
      <c r="E327" s="5">
        <v>125169101.495</v>
      </c>
      <c r="F327" s="5">
        <v>0</v>
      </c>
      <c r="G327" s="5">
        <v>163577.4578</v>
      </c>
      <c r="H327" s="5">
        <v>33101910.848200001</v>
      </c>
      <c r="I327" s="6">
        <f t="shared" si="30"/>
        <v>158434589.801</v>
      </c>
      <c r="J327" s="11"/>
      <c r="K327" s="138"/>
      <c r="L327" s="134"/>
      <c r="M327" s="12">
        <v>20</v>
      </c>
      <c r="N327" s="5" t="s">
        <v>713</v>
      </c>
      <c r="O327" s="5">
        <v>117483907.3726</v>
      </c>
      <c r="P327" s="5">
        <v>0</v>
      </c>
      <c r="Q327" s="5">
        <v>153534.0485</v>
      </c>
      <c r="R327" s="5">
        <v>41746103.172200002</v>
      </c>
      <c r="S327" s="6">
        <f t="shared" si="31"/>
        <v>159383544.59330001</v>
      </c>
    </row>
    <row r="328" spans="1:19" ht="24.95" customHeight="1">
      <c r="A328" s="136"/>
      <c r="B328" s="134"/>
      <c r="C328" s="1">
        <v>20</v>
      </c>
      <c r="D328" s="5" t="s">
        <v>361</v>
      </c>
      <c r="E328" s="5">
        <v>111199635.9029</v>
      </c>
      <c r="F328" s="5">
        <v>0</v>
      </c>
      <c r="G328" s="5">
        <v>145321.4374</v>
      </c>
      <c r="H328" s="5">
        <v>30603317.426800001</v>
      </c>
      <c r="I328" s="6">
        <f t="shared" si="30"/>
        <v>141948274.76710001</v>
      </c>
      <c r="J328" s="11"/>
      <c r="K328" s="138"/>
      <c r="L328" s="134"/>
      <c r="M328" s="12">
        <v>21</v>
      </c>
      <c r="N328" s="5" t="s">
        <v>714</v>
      </c>
      <c r="O328" s="5">
        <v>121339492.8439</v>
      </c>
      <c r="P328" s="5">
        <v>0</v>
      </c>
      <c r="Q328" s="5">
        <v>158572.72709999999</v>
      </c>
      <c r="R328" s="5">
        <v>39563033.854900002</v>
      </c>
      <c r="S328" s="6">
        <f t="shared" si="31"/>
        <v>161061099.42589998</v>
      </c>
    </row>
    <row r="329" spans="1:19" ht="24.95" customHeight="1">
      <c r="A329" s="136"/>
      <c r="B329" s="134"/>
      <c r="C329" s="1">
        <v>21</v>
      </c>
      <c r="D329" s="5" t="s">
        <v>362</v>
      </c>
      <c r="E329" s="5">
        <v>122304319.34010001</v>
      </c>
      <c r="F329" s="5">
        <v>0</v>
      </c>
      <c r="G329" s="5">
        <v>159833.61230000001</v>
      </c>
      <c r="H329" s="5">
        <v>33895644.071999997</v>
      </c>
      <c r="I329" s="6">
        <f t="shared" ref="I329:I392" si="37">E329+F329+G329+H329</f>
        <v>156359797.0244</v>
      </c>
      <c r="J329" s="11"/>
      <c r="K329" s="138"/>
      <c r="L329" s="134"/>
      <c r="M329" s="12">
        <v>22</v>
      </c>
      <c r="N329" s="5" t="s">
        <v>715</v>
      </c>
      <c r="O329" s="5">
        <v>225343193.06380001</v>
      </c>
      <c r="P329" s="5">
        <v>0</v>
      </c>
      <c r="Q329" s="5">
        <v>294490.1434</v>
      </c>
      <c r="R329" s="5">
        <v>71253893.148699999</v>
      </c>
      <c r="S329" s="6">
        <f t="shared" ref="S329:S392" si="38">O329+P329+Q329+R329</f>
        <v>296891576.35590005</v>
      </c>
    </row>
    <row r="330" spans="1:19" ht="24.95" customHeight="1">
      <c r="A330" s="136"/>
      <c r="B330" s="134"/>
      <c r="C330" s="1">
        <v>22</v>
      </c>
      <c r="D330" s="5" t="s">
        <v>363</v>
      </c>
      <c r="E330" s="5">
        <v>118975576.35349999</v>
      </c>
      <c r="F330" s="5">
        <v>0</v>
      </c>
      <c r="G330" s="5">
        <v>155483.4387</v>
      </c>
      <c r="H330" s="5">
        <v>32175333.342399999</v>
      </c>
      <c r="I330" s="6">
        <f t="shared" si="37"/>
        <v>151306393.13459998</v>
      </c>
      <c r="J330" s="11"/>
      <c r="K330" s="139"/>
      <c r="L330" s="132"/>
      <c r="M330" s="12">
        <v>23</v>
      </c>
      <c r="N330" s="5" t="s">
        <v>716</v>
      </c>
      <c r="O330" s="5">
        <v>133377521.56999999</v>
      </c>
      <c r="P330" s="5">
        <v>0</v>
      </c>
      <c r="Q330" s="5">
        <v>174304.6458</v>
      </c>
      <c r="R330" s="5">
        <v>39192675.509000003</v>
      </c>
      <c r="S330" s="6">
        <f t="shared" si="38"/>
        <v>172744501.72479999</v>
      </c>
    </row>
    <row r="331" spans="1:19" ht="24.95" customHeight="1">
      <c r="A331" s="136"/>
      <c r="B331" s="134"/>
      <c r="C331" s="1">
        <v>23</v>
      </c>
      <c r="D331" s="5" t="s">
        <v>364</v>
      </c>
      <c r="E331" s="5">
        <v>115080084.8319</v>
      </c>
      <c r="F331" s="5">
        <v>0</v>
      </c>
      <c r="G331" s="5">
        <v>150392.60879999999</v>
      </c>
      <c r="H331" s="5">
        <v>31555721.557599999</v>
      </c>
      <c r="I331" s="6">
        <f t="shared" si="37"/>
        <v>146786198.99829999</v>
      </c>
      <c r="J331" s="11"/>
      <c r="K331" s="18"/>
      <c r="L331" s="122" t="s">
        <v>843</v>
      </c>
      <c r="M331" s="123"/>
      <c r="N331" s="124"/>
      <c r="O331" s="14">
        <f>SUM(O308:O330)</f>
        <v>3336189624.4345002</v>
      </c>
      <c r="P331" s="14">
        <f t="shared" ref="P331:S331" si="39">SUM(P308:P330)</f>
        <v>0</v>
      </c>
      <c r="Q331" s="14">
        <f t="shared" si="39"/>
        <v>4359905.2078999989</v>
      </c>
      <c r="R331" s="14">
        <f t="shared" si="39"/>
        <v>1088963810.5532</v>
      </c>
      <c r="S331" s="14">
        <f t="shared" si="39"/>
        <v>4429513340.1956005</v>
      </c>
    </row>
    <row r="332" spans="1:19" ht="24.95" customHeight="1">
      <c r="A332" s="136"/>
      <c r="B332" s="134"/>
      <c r="C332" s="1">
        <v>24</v>
      </c>
      <c r="D332" s="5" t="s">
        <v>365</v>
      </c>
      <c r="E332" s="5">
        <v>119048832.56550001</v>
      </c>
      <c r="F332" s="5">
        <v>0</v>
      </c>
      <c r="G332" s="5">
        <v>155579.17370000001</v>
      </c>
      <c r="H332" s="5">
        <v>31985155.467799999</v>
      </c>
      <c r="I332" s="6">
        <f t="shared" si="37"/>
        <v>151189567.20700002</v>
      </c>
      <c r="J332" s="11"/>
      <c r="K332" s="137">
        <v>33</v>
      </c>
      <c r="L332" s="131" t="s">
        <v>56</v>
      </c>
      <c r="M332" s="12">
        <v>1</v>
      </c>
      <c r="N332" s="5" t="s">
        <v>717</v>
      </c>
      <c r="O332" s="5">
        <v>124963138.6064</v>
      </c>
      <c r="P332" s="5">
        <v>-1564740.79</v>
      </c>
      <c r="Q332" s="5">
        <v>163308.2948</v>
      </c>
      <c r="R332" s="5">
        <v>31119903.2282</v>
      </c>
      <c r="S332" s="6">
        <f t="shared" si="38"/>
        <v>154681609.33939999</v>
      </c>
    </row>
    <row r="333" spans="1:19" ht="24.95" customHeight="1">
      <c r="A333" s="136"/>
      <c r="B333" s="134"/>
      <c r="C333" s="1">
        <v>25</v>
      </c>
      <c r="D333" s="5" t="s">
        <v>366</v>
      </c>
      <c r="E333" s="5">
        <v>120139067.1611</v>
      </c>
      <c r="F333" s="5">
        <v>0</v>
      </c>
      <c r="G333" s="5">
        <v>157003.94870000001</v>
      </c>
      <c r="H333" s="5">
        <v>32721403.623300001</v>
      </c>
      <c r="I333" s="6">
        <f t="shared" si="37"/>
        <v>153017474.7331</v>
      </c>
      <c r="J333" s="11"/>
      <c r="K333" s="138"/>
      <c r="L333" s="134"/>
      <c r="M333" s="12">
        <v>2</v>
      </c>
      <c r="N333" s="5" t="s">
        <v>718</v>
      </c>
      <c r="O333" s="5">
        <v>142249923.99360001</v>
      </c>
      <c r="P333" s="5">
        <v>-1564740.79</v>
      </c>
      <c r="Q333" s="5">
        <v>185899.56039999999</v>
      </c>
      <c r="R333" s="5">
        <v>36450261.106299996</v>
      </c>
      <c r="S333" s="6">
        <f t="shared" si="38"/>
        <v>177321343.87030002</v>
      </c>
    </row>
    <row r="334" spans="1:19" ht="24.95" customHeight="1">
      <c r="A334" s="136"/>
      <c r="B334" s="134"/>
      <c r="C334" s="1">
        <v>26</v>
      </c>
      <c r="D334" s="5" t="s">
        <v>367</v>
      </c>
      <c r="E334" s="5">
        <v>127807545.8071</v>
      </c>
      <c r="F334" s="5">
        <v>0</v>
      </c>
      <c r="G334" s="5">
        <v>167025.51329999999</v>
      </c>
      <c r="H334" s="5">
        <v>36370607.2676</v>
      </c>
      <c r="I334" s="6">
        <f t="shared" si="37"/>
        <v>164345178.588</v>
      </c>
      <c r="J334" s="11"/>
      <c r="K334" s="138"/>
      <c r="L334" s="134"/>
      <c r="M334" s="12">
        <v>3</v>
      </c>
      <c r="N334" s="5" t="s">
        <v>877</v>
      </c>
      <c r="O334" s="5">
        <v>153297939.24090001</v>
      </c>
      <c r="P334" s="5">
        <v>-1564740.79</v>
      </c>
      <c r="Q334" s="5">
        <v>200337.6783</v>
      </c>
      <c r="R334" s="5">
        <v>37899884.570500001</v>
      </c>
      <c r="S334" s="6">
        <f t="shared" si="38"/>
        <v>189833420.6997</v>
      </c>
    </row>
    <row r="335" spans="1:19" ht="24.95" customHeight="1">
      <c r="A335" s="136"/>
      <c r="B335" s="132"/>
      <c r="C335" s="1">
        <v>27</v>
      </c>
      <c r="D335" s="5" t="s">
        <v>368</v>
      </c>
      <c r="E335" s="5">
        <v>114334668.4831</v>
      </c>
      <c r="F335" s="5">
        <v>0</v>
      </c>
      <c r="G335" s="5">
        <v>149418.4602</v>
      </c>
      <c r="H335" s="5">
        <v>30604680.709100001</v>
      </c>
      <c r="I335" s="6">
        <f t="shared" si="37"/>
        <v>145088767.65239999</v>
      </c>
      <c r="J335" s="11"/>
      <c r="K335" s="138"/>
      <c r="L335" s="134"/>
      <c r="M335" s="12">
        <v>4</v>
      </c>
      <c r="N335" s="5" t="s">
        <v>719</v>
      </c>
      <c r="O335" s="5">
        <v>166445125.3439</v>
      </c>
      <c r="P335" s="5">
        <v>-1564740.79</v>
      </c>
      <c r="Q335" s="5">
        <v>217519.10130000001</v>
      </c>
      <c r="R335" s="5">
        <v>41968600.459799998</v>
      </c>
      <c r="S335" s="6">
        <f t="shared" si="38"/>
        <v>207066504.11500001</v>
      </c>
    </row>
    <row r="336" spans="1:19" ht="24.95" customHeight="1">
      <c r="A336" s="1"/>
      <c r="B336" s="122" t="s">
        <v>827</v>
      </c>
      <c r="C336" s="123"/>
      <c r="D336" s="124"/>
      <c r="E336" s="14">
        <f>SUM(E309:E335)</f>
        <v>3378813333.7317996</v>
      </c>
      <c r="F336" s="14">
        <f t="shared" ref="F336:I336" si="40">SUM(F309:F335)</f>
        <v>0</v>
      </c>
      <c r="G336" s="14">
        <f t="shared" si="40"/>
        <v>4415608.0766000003</v>
      </c>
      <c r="H336" s="14">
        <f t="shared" si="40"/>
        <v>921358058.55879998</v>
      </c>
      <c r="I336" s="14">
        <f t="shared" si="40"/>
        <v>4304587000.3671989</v>
      </c>
      <c r="J336" s="11"/>
      <c r="K336" s="138"/>
      <c r="L336" s="134"/>
      <c r="M336" s="12">
        <v>5</v>
      </c>
      <c r="N336" s="5" t="s">
        <v>720</v>
      </c>
      <c r="O336" s="5">
        <v>156575747.53420001</v>
      </c>
      <c r="P336" s="5">
        <v>-1564740.79</v>
      </c>
      <c r="Q336" s="5">
        <v>204621.28769999999</v>
      </c>
      <c r="R336" s="5">
        <v>36972095.258299999</v>
      </c>
      <c r="S336" s="6">
        <f t="shared" si="38"/>
        <v>192187723.29020002</v>
      </c>
    </row>
    <row r="337" spans="1:19" ht="24.95" customHeight="1">
      <c r="A337" s="136">
        <v>17</v>
      </c>
      <c r="B337" s="131" t="s">
        <v>40</v>
      </c>
      <c r="C337" s="1">
        <v>1</v>
      </c>
      <c r="D337" s="5" t="s">
        <v>369</v>
      </c>
      <c r="E337" s="5">
        <v>119397199.1521</v>
      </c>
      <c r="F337" s="5">
        <v>0</v>
      </c>
      <c r="G337" s="5">
        <v>156034.43719999999</v>
      </c>
      <c r="H337" s="5">
        <v>34776351.224399999</v>
      </c>
      <c r="I337" s="6">
        <f t="shared" si="37"/>
        <v>154329584.81369999</v>
      </c>
      <c r="J337" s="11"/>
      <c r="K337" s="138"/>
      <c r="L337" s="134"/>
      <c r="M337" s="12">
        <v>6</v>
      </c>
      <c r="N337" s="5" t="s">
        <v>721</v>
      </c>
      <c r="O337" s="5">
        <v>141875350.19859999</v>
      </c>
      <c r="P337" s="5">
        <v>-1564740.79</v>
      </c>
      <c r="Q337" s="5">
        <v>185410.04790000001</v>
      </c>
      <c r="R337" s="5">
        <v>30401680.693599999</v>
      </c>
      <c r="S337" s="6">
        <f t="shared" si="38"/>
        <v>170897700.15009999</v>
      </c>
    </row>
    <row r="338" spans="1:19" ht="24.95" customHeight="1">
      <c r="A338" s="136"/>
      <c r="B338" s="134"/>
      <c r="C338" s="1">
        <v>2</v>
      </c>
      <c r="D338" s="5" t="s">
        <v>370</v>
      </c>
      <c r="E338" s="5">
        <v>141212408.7403</v>
      </c>
      <c r="F338" s="5">
        <v>0</v>
      </c>
      <c r="G338" s="5">
        <v>184543.68169999999</v>
      </c>
      <c r="H338" s="5">
        <v>40540005.645800002</v>
      </c>
      <c r="I338" s="6">
        <f t="shared" si="37"/>
        <v>181936958.06779999</v>
      </c>
      <c r="J338" s="11"/>
      <c r="K338" s="138"/>
      <c r="L338" s="134"/>
      <c r="M338" s="12">
        <v>7</v>
      </c>
      <c r="N338" s="5" t="s">
        <v>722</v>
      </c>
      <c r="O338" s="5">
        <v>162041894.6045</v>
      </c>
      <c r="P338" s="5">
        <v>-1564740.79</v>
      </c>
      <c r="Q338" s="5">
        <v>211764.73149999999</v>
      </c>
      <c r="R338" s="5">
        <v>40687948.257299997</v>
      </c>
      <c r="S338" s="6">
        <f t="shared" si="38"/>
        <v>201376866.80329999</v>
      </c>
    </row>
    <row r="339" spans="1:19" ht="24.95" customHeight="1">
      <c r="A339" s="136"/>
      <c r="B339" s="134"/>
      <c r="C339" s="1">
        <v>3</v>
      </c>
      <c r="D339" s="5" t="s">
        <v>371</v>
      </c>
      <c r="E339" s="5">
        <v>175248450.4007</v>
      </c>
      <c r="F339" s="5">
        <v>0</v>
      </c>
      <c r="G339" s="5">
        <v>229023.74189999999</v>
      </c>
      <c r="H339" s="5">
        <v>48513086.174800001</v>
      </c>
      <c r="I339" s="6">
        <f t="shared" si="37"/>
        <v>223990560.31740001</v>
      </c>
      <c r="J339" s="11"/>
      <c r="K339" s="138"/>
      <c r="L339" s="134"/>
      <c r="M339" s="12">
        <v>8</v>
      </c>
      <c r="N339" s="5" t="s">
        <v>723</v>
      </c>
      <c r="O339" s="5">
        <v>138272085.96149999</v>
      </c>
      <c r="P339" s="5">
        <v>-1564740.79</v>
      </c>
      <c r="Q339" s="5">
        <v>180701.1158</v>
      </c>
      <c r="R339" s="5">
        <v>34563099.776299998</v>
      </c>
      <c r="S339" s="6">
        <f t="shared" si="38"/>
        <v>171451146.0636</v>
      </c>
    </row>
    <row r="340" spans="1:19" ht="24.95" customHeight="1">
      <c r="A340" s="136"/>
      <c r="B340" s="134"/>
      <c r="C340" s="1">
        <v>4</v>
      </c>
      <c r="D340" s="5" t="s">
        <v>372</v>
      </c>
      <c r="E340" s="5">
        <v>132554966.4769</v>
      </c>
      <c r="F340" s="5">
        <v>0</v>
      </c>
      <c r="G340" s="5">
        <v>173229.68830000001</v>
      </c>
      <c r="H340" s="5">
        <v>35558572.287</v>
      </c>
      <c r="I340" s="6">
        <f t="shared" si="37"/>
        <v>168286768.4522</v>
      </c>
      <c r="J340" s="11"/>
      <c r="K340" s="138"/>
      <c r="L340" s="134"/>
      <c r="M340" s="12">
        <v>9</v>
      </c>
      <c r="N340" s="5" t="s">
        <v>724</v>
      </c>
      <c r="O340" s="5">
        <v>156513702.08790001</v>
      </c>
      <c r="P340" s="5">
        <v>-1564740.79</v>
      </c>
      <c r="Q340" s="5">
        <v>204540.2035</v>
      </c>
      <c r="R340" s="5">
        <v>34230913.333499998</v>
      </c>
      <c r="S340" s="6">
        <f t="shared" si="38"/>
        <v>189384414.83490002</v>
      </c>
    </row>
    <row r="341" spans="1:19" ht="24.95" customHeight="1">
      <c r="A341" s="136"/>
      <c r="B341" s="134"/>
      <c r="C341" s="1">
        <v>5</v>
      </c>
      <c r="D341" s="5" t="s">
        <v>373</v>
      </c>
      <c r="E341" s="5">
        <v>113743724.49529999</v>
      </c>
      <c r="F341" s="5">
        <v>0</v>
      </c>
      <c r="G341" s="5">
        <v>148646.18400000001</v>
      </c>
      <c r="H341" s="5">
        <v>30867745.2621</v>
      </c>
      <c r="I341" s="6">
        <f t="shared" si="37"/>
        <v>144760115.94139999</v>
      </c>
      <c r="J341" s="11"/>
      <c r="K341" s="138"/>
      <c r="L341" s="134"/>
      <c r="M341" s="12">
        <v>10</v>
      </c>
      <c r="N341" s="5" t="s">
        <v>725</v>
      </c>
      <c r="O341" s="5">
        <v>141310082.95039999</v>
      </c>
      <c r="P341" s="5">
        <v>-1564740.79</v>
      </c>
      <c r="Q341" s="5">
        <v>184671.32750000001</v>
      </c>
      <c r="R341" s="5">
        <v>32606714.002799999</v>
      </c>
      <c r="S341" s="6">
        <f t="shared" si="38"/>
        <v>172536727.49069998</v>
      </c>
    </row>
    <row r="342" spans="1:19" ht="24.95" customHeight="1">
      <c r="A342" s="136"/>
      <c r="B342" s="134"/>
      <c r="C342" s="1">
        <v>6</v>
      </c>
      <c r="D342" s="5" t="s">
        <v>374</v>
      </c>
      <c r="E342" s="5">
        <v>111579573.19400001</v>
      </c>
      <c r="F342" s="5">
        <v>0</v>
      </c>
      <c r="G342" s="5">
        <v>145817.95910000001</v>
      </c>
      <c r="H342" s="5">
        <v>32153547.642000001</v>
      </c>
      <c r="I342" s="6">
        <f t="shared" si="37"/>
        <v>143878938.7951</v>
      </c>
      <c r="J342" s="11"/>
      <c r="K342" s="138"/>
      <c r="L342" s="134"/>
      <c r="M342" s="12">
        <v>11</v>
      </c>
      <c r="N342" s="5" t="s">
        <v>726</v>
      </c>
      <c r="O342" s="5">
        <v>131037845.7563</v>
      </c>
      <c r="P342" s="5">
        <v>-1564740.79</v>
      </c>
      <c r="Q342" s="5">
        <v>171247.03640000001</v>
      </c>
      <c r="R342" s="5">
        <v>33306607.9648</v>
      </c>
      <c r="S342" s="6">
        <f t="shared" si="38"/>
        <v>162950959.9675</v>
      </c>
    </row>
    <row r="343" spans="1:19" ht="24.95" customHeight="1">
      <c r="A343" s="136"/>
      <c r="B343" s="134"/>
      <c r="C343" s="1">
        <v>7</v>
      </c>
      <c r="D343" s="5" t="s">
        <v>375</v>
      </c>
      <c r="E343" s="5">
        <v>156627087.9492</v>
      </c>
      <c r="F343" s="5">
        <v>0</v>
      </c>
      <c r="G343" s="5">
        <v>204688.38209999999</v>
      </c>
      <c r="H343" s="5">
        <v>43421226.953299999</v>
      </c>
      <c r="I343" s="6">
        <f t="shared" si="37"/>
        <v>200253003.28459999</v>
      </c>
      <c r="J343" s="11"/>
      <c r="K343" s="138"/>
      <c r="L343" s="134"/>
      <c r="M343" s="12">
        <v>12</v>
      </c>
      <c r="N343" s="5" t="s">
        <v>727</v>
      </c>
      <c r="O343" s="5">
        <v>156016498.64750001</v>
      </c>
      <c r="P343" s="5">
        <v>-1564740.79</v>
      </c>
      <c r="Q343" s="5">
        <v>203890.43239999999</v>
      </c>
      <c r="R343" s="5">
        <v>34462822.792599998</v>
      </c>
      <c r="S343" s="6">
        <f t="shared" si="38"/>
        <v>189118471.08250001</v>
      </c>
    </row>
    <row r="344" spans="1:19" ht="24.95" customHeight="1">
      <c r="A344" s="136"/>
      <c r="B344" s="134"/>
      <c r="C344" s="1">
        <v>8</v>
      </c>
      <c r="D344" s="5" t="s">
        <v>376</v>
      </c>
      <c r="E344" s="5">
        <v>131452260.0379</v>
      </c>
      <c r="F344" s="5">
        <v>0</v>
      </c>
      <c r="G344" s="5">
        <v>171788.6145</v>
      </c>
      <c r="H344" s="5">
        <v>36308680.478699997</v>
      </c>
      <c r="I344" s="6">
        <f t="shared" si="37"/>
        <v>167932729.1311</v>
      </c>
      <c r="J344" s="11"/>
      <c r="K344" s="138"/>
      <c r="L344" s="134"/>
      <c r="M344" s="12">
        <v>13</v>
      </c>
      <c r="N344" s="5" t="s">
        <v>728</v>
      </c>
      <c r="O344" s="5">
        <v>163692790.20269999</v>
      </c>
      <c r="P344" s="5">
        <v>-1564740.79</v>
      </c>
      <c r="Q344" s="5">
        <v>213922.20730000001</v>
      </c>
      <c r="R344" s="5">
        <v>38888491.418899998</v>
      </c>
      <c r="S344" s="6">
        <f t="shared" si="38"/>
        <v>201230463.03890002</v>
      </c>
    </row>
    <row r="345" spans="1:19" ht="24.95" customHeight="1">
      <c r="A345" s="136"/>
      <c r="B345" s="134"/>
      <c r="C345" s="1">
        <v>9</v>
      </c>
      <c r="D345" s="5" t="s">
        <v>377</v>
      </c>
      <c r="E345" s="5">
        <v>115143456.04539999</v>
      </c>
      <c r="F345" s="5">
        <v>0</v>
      </c>
      <c r="G345" s="5">
        <v>150475.42559999999</v>
      </c>
      <c r="H345" s="5">
        <v>32895021.7128</v>
      </c>
      <c r="I345" s="6">
        <f t="shared" si="37"/>
        <v>148188953.18380001</v>
      </c>
      <c r="J345" s="11"/>
      <c r="K345" s="138"/>
      <c r="L345" s="134"/>
      <c r="M345" s="12">
        <v>14</v>
      </c>
      <c r="N345" s="5" t="s">
        <v>729</v>
      </c>
      <c r="O345" s="5">
        <v>147495875.86939999</v>
      </c>
      <c r="P345" s="5">
        <v>-1564740.79</v>
      </c>
      <c r="Q345" s="5">
        <v>192755.24170000001</v>
      </c>
      <c r="R345" s="5">
        <v>35011771.113899998</v>
      </c>
      <c r="S345" s="6">
        <f t="shared" si="38"/>
        <v>181135661.435</v>
      </c>
    </row>
    <row r="346" spans="1:19" ht="24.95" customHeight="1">
      <c r="A346" s="136"/>
      <c r="B346" s="134"/>
      <c r="C346" s="1">
        <v>10</v>
      </c>
      <c r="D346" s="5" t="s">
        <v>378</v>
      </c>
      <c r="E346" s="5">
        <v>121642793.8124</v>
      </c>
      <c r="F346" s="5">
        <v>0</v>
      </c>
      <c r="G346" s="5">
        <v>158969.09650000001</v>
      </c>
      <c r="H346" s="5">
        <v>33490094.416999999</v>
      </c>
      <c r="I346" s="6">
        <f t="shared" si="37"/>
        <v>155291857.32589999</v>
      </c>
      <c r="J346" s="11"/>
      <c r="K346" s="138"/>
      <c r="L346" s="134"/>
      <c r="M346" s="12">
        <v>15</v>
      </c>
      <c r="N346" s="5" t="s">
        <v>730</v>
      </c>
      <c r="O346" s="5">
        <v>132073521.3319</v>
      </c>
      <c r="P346" s="5">
        <v>-1564740.79</v>
      </c>
      <c r="Q346" s="5">
        <v>172600.51089999999</v>
      </c>
      <c r="R346" s="5">
        <v>31070749.329100002</v>
      </c>
      <c r="S346" s="6">
        <f t="shared" si="38"/>
        <v>161752130.38190001</v>
      </c>
    </row>
    <row r="347" spans="1:19" ht="24.95" customHeight="1">
      <c r="A347" s="136"/>
      <c r="B347" s="134"/>
      <c r="C347" s="1">
        <v>11</v>
      </c>
      <c r="D347" s="5" t="s">
        <v>379</v>
      </c>
      <c r="E347" s="5">
        <v>169212184.19780001</v>
      </c>
      <c r="F347" s="5">
        <v>0</v>
      </c>
      <c r="G347" s="5">
        <v>221135.23699999999</v>
      </c>
      <c r="H347" s="5">
        <v>45423661.371799998</v>
      </c>
      <c r="I347" s="6">
        <f t="shared" si="37"/>
        <v>214856980.8066</v>
      </c>
      <c r="J347" s="11"/>
      <c r="K347" s="138"/>
      <c r="L347" s="134"/>
      <c r="M347" s="12">
        <v>16</v>
      </c>
      <c r="N347" s="5" t="s">
        <v>731</v>
      </c>
      <c r="O347" s="5">
        <v>146765101.58090001</v>
      </c>
      <c r="P347" s="5">
        <v>-1564740.79</v>
      </c>
      <c r="Q347" s="5">
        <v>191800.228</v>
      </c>
      <c r="R347" s="5">
        <v>40800646.256999999</v>
      </c>
      <c r="S347" s="6">
        <f t="shared" si="38"/>
        <v>186192807.27590001</v>
      </c>
    </row>
    <row r="348" spans="1:19" ht="24.95" customHeight="1">
      <c r="A348" s="136"/>
      <c r="B348" s="134"/>
      <c r="C348" s="1">
        <v>12</v>
      </c>
      <c r="D348" s="5" t="s">
        <v>380</v>
      </c>
      <c r="E348" s="5">
        <v>125109320.57969999</v>
      </c>
      <c r="F348" s="5">
        <v>0</v>
      </c>
      <c r="G348" s="5">
        <v>163499.33300000001</v>
      </c>
      <c r="H348" s="5">
        <v>34209528.758000001</v>
      </c>
      <c r="I348" s="6">
        <f t="shared" si="37"/>
        <v>159482348.67070001</v>
      </c>
      <c r="J348" s="11"/>
      <c r="K348" s="138"/>
      <c r="L348" s="134"/>
      <c r="M348" s="12">
        <v>17</v>
      </c>
      <c r="N348" s="5" t="s">
        <v>732</v>
      </c>
      <c r="O348" s="5">
        <v>145579459.933</v>
      </c>
      <c r="P348" s="5">
        <v>-1564740.79</v>
      </c>
      <c r="Q348" s="5">
        <v>190250.7702</v>
      </c>
      <c r="R348" s="5">
        <v>37927756.118900001</v>
      </c>
      <c r="S348" s="6">
        <f t="shared" si="38"/>
        <v>182132726.03210002</v>
      </c>
    </row>
    <row r="349" spans="1:19" ht="24.95" customHeight="1">
      <c r="A349" s="136"/>
      <c r="B349" s="134"/>
      <c r="C349" s="1">
        <v>13</v>
      </c>
      <c r="D349" s="5" t="s">
        <v>381</v>
      </c>
      <c r="E349" s="5">
        <v>105612659.7101</v>
      </c>
      <c r="F349" s="5">
        <v>0</v>
      </c>
      <c r="G349" s="5">
        <v>138020.08790000001</v>
      </c>
      <c r="H349" s="5">
        <v>32778915.507399999</v>
      </c>
      <c r="I349" s="6">
        <f t="shared" si="37"/>
        <v>138529595.30539998</v>
      </c>
      <c r="J349" s="11"/>
      <c r="K349" s="138"/>
      <c r="L349" s="134"/>
      <c r="M349" s="12">
        <v>18</v>
      </c>
      <c r="N349" s="5" t="s">
        <v>733</v>
      </c>
      <c r="O349" s="5">
        <v>163007725.05140001</v>
      </c>
      <c r="P349" s="5">
        <v>-1564740.79</v>
      </c>
      <c r="Q349" s="5">
        <v>213026.92869999999</v>
      </c>
      <c r="R349" s="5">
        <v>40201180.754500002</v>
      </c>
      <c r="S349" s="6">
        <f t="shared" si="38"/>
        <v>201857191.94460002</v>
      </c>
    </row>
    <row r="350" spans="1:19" ht="24.95" customHeight="1">
      <c r="A350" s="136"/>
      <c r="B350" s="134"/>
      <c r="C350" s="1">
        <v>14</v>
      </c>
      <c r="D350" s="5" t="s">
        <v>382</v>
      </c>
      <c r="E350" s="5">
        <v>145161230.62380001</v>
      </c>
      <c r="F350" s="5">
        <v>0</v>
      </c>
      <c r="G350" s="5">
        <v>189704.2065</v>
      </c>
      <c r="H350" s="5">
        <v>42129971.444399998</v>
      </c>
      <c r="I350" s="6">
        <f t="shared" si="37"/>
        <v>187480906.27469999</v>
      </c>
      <c r="J350" s="11"/>
      <c r="K350" s="138"/>
      <c r="L350" s="134"/>
      <c r="M350" s="12">
        <v>19</v>
      </c>
      <c r="N350" s="5" t="s">
        <v>734</v>
      </c>
      <c r="O350" s="5">
        <v>150286553.26910001</v>
      </c>
      <c r="P350" s="5">
        <v>-1564740.79</v>
      </c>
      <c r="Q350" s="5">
        <v>196402.2433</v>
      </c>
      <c r="R350" s="5">
        <v>31788365.9604</v>
      </c>
      <c r="S350" s="6">
        <f t="shared" si="38"/>
        <v>180706580.68279999</v>
      </c>
    </row>
    <row r="351" spans="1:19" ht="24.95" customHeight="1">
      <c r="A351" s="136"/>
      <c r="B351" s="134"/>
      <c r="C351" s="1">
        <v>15</v>
      </c>
      <c r="D351" s="5" t="s">
        <v>383</v>
      </c>
      <c r="E351" s="5">
        <v>163269222.6974</v>
      </c>
      <c r="F351" s="5">
        <v>0</v>
      </c>
      <c r="G351" s="5">
        <v>213368.66740000001</v>
      </c>
      <c r="H351" s="5">
        <v>45308236.807599999</v>
      </c>
      <c r="I351" s="6">
        <f t="shared" si="37"/>
        <v>208790828.1724</v>
      </c>
      <c r="J351" s="11"/>
      <c r="K351" s="138"/>
      <c r="L351" s="134"/>
      <c r="M351" s="12">
        <v>20</v>
      </c>
      <c r="N351" s="5" t="s">
        <v>735</v>
      </c>
      <c r="O351" s="5">
        <v>136762956.28920001</v>
      </c>
      <c r="P351" s="5">
        <v>-1564740.79</v>
      </c>
      <c r="Q351" s="5">
        <v>178728.90710000001</v>
      </c>
      <c r="R351" s="5">
        <v>28343578.9164</v>
      </c>
      <c r="S351" s="6">
        <f t="shared" si="38"/>
        <v>163720523.32270002</v>
      </c>
    </row>
    <row r="352" spans="1:19" ht="24.95" customHeight="1">
      <c r="A352" s="136"/>
      <c r="B352" s="134"/>
      <c r="C352" s="1">
        <v>16</v>
      </c>
      <c r="D352" s="5" t="s">
        <v>384</v>
      </c>
      <c r="E352" s="5">
        <v>119660618.4271</v>
      </c>
      <c r="F352" s="5">
        <v>0</v>
      </c>
      <c r="G352" s="5">
        <v>156378.68710000001</v>
      </c>
      <c r="H352" s="5">
        <v>34469991.406599998</v>
      </c>
      <c r="I352" s="6">
        <f t="shared" si="37"/>
        <v>154286988.52079999</v>
      </c>
      <c r="J352" s="11"/>
      <c r="K352" s="138"/>
      <c r="L352" s="134"/>
      <c r="M352" s="12">
        <v>21</v>
      </c>
      <c r="N352" s="5" t="s">
        <v>736</v>
      </c>
      <c r="O352" s="5">
        <v>140981565.67469999</v>
      </c>
      <c r="P352" s="5">
        <v>-1564740.79</v>
      </c>
      <c r="Q352" s="5">
        <v>184242.00409999999</v>
      </c>
      <c r="R352" s="5">
        <v>36769344.891800001</v>
      </c>
      <c r="S352" s="6">
        <f t="shared" si="38"/>
        <v>176370411.78060001</v>
      </c>
    </row>
    <row r="353" spans="1:19" ht="24.95" customHeight="1">
      <c r="A353" s="136"/>
      <c r="B353" s="134"/>
      <c r="C353" s="1">
        <v>17</v>
      </c>
      <c r="D353" s="5" t="s">
        <v>385</v>
      </c>
      <c r="E353" s="5">
        <v>126623617.31029999</v>
      </c>
      <c r="F353" s="5">
        <v>0</v>
      </c>
      <c r="G353" s="5">
        <v>165478.29430000001</v>
      </c>
      <c r="H353" s="5">
        <v>37010089.198799998</v>
      </c>
      <c r="I353" s="6">
        <f t="shared" si="37"/>
        <v>163799184.80339998</v>
      </c>
      <c r="J353" s="11"/>
      <c r="K353" s="138"/>
      <c r="L353" s="134"/>
      <c r="M353" s="12">
        <v>22</v>
      </c>
      <c r="N353" s="5" t="s">
        <v>737</v>
      </c>
      <c r="O353" s="5">
        <v>135646172.59419999</v>
      </c>
      <c r="P353" s="5">
        <v>-1564740.79</v>
      </c>
      <c r="Q353" s="5">
        <v>177269.43640000001</v>
      </c>
      <c r="R353" s="5">
        <v>35458170.314400002</v>
      </c>
      <c r="S353" s="6">
        <f t="shared" si="38"/>
        <v>169716871.55500001</v>
      </c>
    </row>
    <row r="354" spans="1:19" ht="24.95" customHeight="1">
      <c r="A354" s="136"/>
      <c r="B354" s="134"/>
      <c r="C354" s="1">
        <v>18</v>
      </c>
      <c r="D354" s="5" t="s">
        <v>386</v>
      </c>
      <c r="E354" s="5">
        <v>132066219.2568</v>
      </c>
      <c r="F354" s="5">
        <v>0</v>
      </c>
      <c r="G354" s="5">
        <v>172590.9681</v>
      </c>
      <c r="H354" s="5">
        <v>39284422.689199999</v>
      </c>
      <c r="I354" s="6">
        <f t="shared" si="37"/>
        <v>171523232.91409999</v>
      </c>
      <c r="J354" s="11"/>
      <c r="K354" s="139"/>
      <c r="L354" s="132"/>
      <c r="M354" s="12">
        <v>23</v>
      </c>
      <c r="N354" s="5" t="s">
        <v>738</v>
      </c>
      <c r="O354" s="5">
        <v>127168256.9501</v>
      </c>
      <c r="P354" s="5">
        <v>-1564740.79</v>
      </c>
      <c r="Q354" s="5">
        <v>166190.0576</v>
      </c>
      <c r="R354" s="5">
        <v>31876070.452100001</v>
      </c>
      <c r="S354" s="6">
        <f t="shared" si="38"/>
        <v>157645776.66980001</v>
      </c>
    </row>
    <row r="355" spans="1:19" ht="24.95" customHeight="1">
      <c r="A355" s="136"/>
      <c r="B355" s="134"/>
      <c r="C355" s="1">
        <v>19</v>
      </c>
      <c r="D355" s="5" t="s">
        <v>387</v>
      </c>
      <c r="E355" s="5">
        <v>136443764.25940001</v>
      </c>
      <c r="F355" s="5">
        <v>0</v>
      </c>
      <c r="G355" s="5">
        <v>178311.77040000001</v>
      </c>
      <c r="H355" s="5">
        <v>37874940.313600004</v>
      </c>
      <c r="I355" s="6">
        <f t="shared" si="37"/>
        <v>174497016.3434</v>
      </c>
      <c r="J355" s="11"/>
      <c r="K355" s="18"/>
      <c r="L355" s="122" t="s">
        <v>844</v>
      </c>
      <c r="M355" s="123"/>
      <c r="N355" s="124"/>
      <c r="O355" s="14">
        <f>SUM(O332:O354)</f>
        <v>3360059313.6723003</v>
      </c>
      <c r="P355" s="14">
        <f t="shared" ref="P355:S355" si="41">SUM(P332:P354)</f>
        <v>-35989038.169999987</v>
      </c>
      <c r="Q355" s="14">
        <f t="shared" si="41"/>
        <v>4391099.3528000005</v>
      </c>
      <c r="R355" s="14">
        <f t="shared" si="41"/>
        <v>812806656.9713999</v>
      </c>
      <c r="S355" s="14">
        <f t="shared" si="41"/>
        <v>4141268031.8264995</v>
      </c>
    </row>
    <row r="356" spans="1:19" ht="24.95" customHeight="1">
      <c r="A356" s="136"/>
      <c r="B356" s="134"/>
      <c r="C356" s="1">
        <v>20</v>
      </c>
      <c r="D356" s="5" t="s">
        <v>388</v>
      </c>
      <c r="E356" s="5">
        <v>137623550.5539</v>
      </c>
      <c r="F356" s="5">
        <v>0</v>
      </c>
      <c r="G356" s="5">
        <v>179853.57620000001</v>
      </c>
      <c r="H356" s="5">
        <v>38390109.530100003</v>
      </c>
      <c r="I356" s="6">
        <f t="shared" si="37"/>
        <v>176193513.6602</v>
      </c>
      <c r="J356" s="11"/>
      <c r="K356" s="137">
        <v>34</v>
      </c>
      <c r="L356" s="131" t="s">
        <v>57</v>
      </c>
      <c r="M356" s="12">
        <v>1</v>
      </c>
      <c r="N356" s="5" t="s">
        <v>739</v>
      </c>
      <c r="O356" s="5">
        <v>126223712.5757</v>
      </c>
      <c r="P356" s="5">
        <v>0</v>
      </c>
      <c r="Q356" s="5">
        <v>164955.67809999999</v>
      </c>
      <c r="R356" s="5">
        <v>29739507.5341</v>
      </c>
      <c r="S356" s="6">
        <f t="shared" si="38"/>
        <v>156128175.7879</v>
      </c>
    </row>
    <row r="357" spans="1:19" ht="24.95" customHeight="1">
      <c r="A357" s="136"/>
      <c r="B357" s="134"/>
      <c r="C357" s="1">
        <v>21</v>
      </c>
      <c r="D357" s="5" t="s">
        <v>389</v>
      </c>
      <c r="E357" s="5">
        <v>128925671.8363</v>
      </c>
      <c r="F357" s="5">
        <v>0</v>
      </c>
      <c r="G357" s="5">
        <v>168486.7383</v>
      </c>
      <c r="H357" s="5">
        <v>37003954.428599998</v>
      </c>
      <c r="I357" s="6">
        <f t="shared" si="37"/>
        <v>166098113.00319999</v>
      </c>
      <c r="J357" s="11"/>
      <c r="K357" s="138"/>
      <c r="L357" s="134"/>
      <c r="M357" s="12">
        <v>2</v>
      </c>
      <c r="N357" s="5" t="s">
        <v>740</v>
      </c>
      <c r="O357" s="5">
        <v>215997840.09540001</v>
      </c>
      <c r="P357" s="5">
        <v>0</v>
      </c>
      <c r="Q357" s="5">
        <v>282277.15269999998</v>
      </c>
      <c r="R357" s="5">
        <v>38980592.035800003</v>
      </c>
      <c r="S357" s="6">
        <f t="shared" si="38"/>
        <v>255260709.28390002</v>
      </c>
    </row>
    <row r="358" spans="1:19" ht="24.95" customHeight="1">
      <c r="A358" s="136"/>
      <c r="B358" s="134"/>
      <c r="C358" s="1">
        <v>22</v>
      </c>
      <c r="D358" s="5" t="s">
        <v>390</v>
      </c>
      <c r="E358" s="5">
        <v>118258248.1425</v>
      </c>
      <c r="F358" s="5">
        <v>0</v>
      </c>
      <c r="G358" s="5">
        <v>154545.99710000001</v>
      </c>
      <c r="H358" s="5">
        <v>34505436.745200001</v>
      </c>
      <c r="I358" s="6">
        <f t="shared" si="37"/>
        <v>152918230.88479999</v>
      </c>
      <c r="J358" s="11"/>
      <c r="K358" s="138"/>
      <c r="L358" s="134"/>
      <c r="M358" s="12">
        <v>3</v>
      </c>
      <c r="N358" s="5" t="s">
        <v>741</v>
      </c>
      <c r="O358" s="5">
        <v>148350784.12639999</v>
      </c>
      <c r="P358" s="5">
        <v>0</v>
      </c>
      <c r="Q358" s="5">
        <v>193872.48</v>
      </c>
      <c r="R358" s="5">
        <v>33313579.178599998</v>
      </c>
      <c r="S358" s="6">
        <f t="shared" si="38"/>
        <v>181858235.78499997</v>
      </c>
    </row>
    <row r="359" spans="1:19" ht="24.95" customHeight="1">
      <c r="A359" s="136"/>
      <c r="B359" s="134"/>
      <c r="C359" s="1">
        <v>23</v>
      </c>
      <c r="D359" s="5" t="s">
        <v>391</v>
      </c>
      <c r="E359" s="5">
        <v>145128709.6961</v>
      </c>
      <c r="F359" s="5">
        <v>0</v>
      </c>
      <c r="G359" s="5">
        <v>189661.7065</v>
      </c>
      <c r="H359" s="5">
        <v>39322367.378600001</v>
      </c>
      <c r="I359" s="6">
        <f t="shared" si="37"/>
        <v>184640738.78119999</v>
      </c>
      <c r="J359" s="11"/>
      <c r="K359" s="138"/>
      <c r="L359" s="134"/>
      <c r="M359" s="12">
        <v>4</v>
      </c>
      <c r="N359" s="5" t="s">
        <v>742</v>
      </c>
      <c r="O359" s="5">
        <v>177131723.4321</v>
      </c>
      <c r="P359" s="5">
        <v>0</v>
      </c>
      <c r="Q359" s="5">
        <v>231484.90059999999</v>
      </c>
      <c r="R359" s="5">
        <v>29804642.1307</v>
      </c>
      <c r="S359" s="6">
        <f t="shared" si="38"/>
        <v>207167850.46339998</v>
      </c>
    </row>
    <row r="360" spans="1:19" ht="24.95" customHeight="1">
      <c r="A360" s="136"/>
      <c r="B360" s="134"/>
      <c r="C360" s="1">
        <v>24</v>
      </c>
      <c r="D360" s="5" t="s">
        <v>392</v>
      </c>
      <c r="E360" s="5">
        <v>107323908.10439999</v>
      </c>
      <c r="F360" s="5">
        <v>0</v>
      </c>
      <c r="G360" s="5">
        <v>140256.43580000001</v>
      </c>
      <c r="H360" s="5">
        <v>30672720.161800001</v>
      </c>
      <c r="I360" s="6">
        <f t="shared" si="37"/>
        <v>138136884.70199999</v>
      </c>
      <c r="J360" s="11"/>
      <c r="K360" s="138"/>
      <c r="L360" s="134"/>
      <c r="M360" s="12">
        <v>5</v>
      </c>
      <c r="N360" s="5" t="s">
        <v>743</v>
      </c>
      <c r="O360" s="5">
        <v>191363454.4513</v>
      </c>
      <c r="P360" s="5">
        <v>0</v>
      </c>
      <c r="Q360" s="5">
        <v>250083.663</v>
      </c>
      <c r="R360" s="5">
        <v>41693069.295299999</v>
      </c>
      <c r="S360" s="6">
        <f t="shared" si="38"/>
        <v>233306607.40959999</v>
      </c>
    </row>
    <row r="361" spans="1:19" ht="24.95" customHeight="1">
      <c r="A361" s="136"/>
      <c r="B361" s="134"/>
      <c r="C361" s="1">
        <v>25</v>
      </c>
      <c r="D361" s="5" t="s">
        <v>393</v>
      </c>
      <c r="E361" s="5">
        <v>134704320.59220001</v>
      </c>
      <c r="F361" s="5">
        <v>0</v>
      </c>
      <c r="G361" s="5">
        <v>176038.5754</v>
      </c>
      <c r="H361" s="5">
        <v>34689101.160099998</v>
      </c>
      <c r="I361" s="6">
        <f t="shared" si="37"/>
        <v>169569460.32770002</v>
      </c>
      <c r="J361" s="11"/>
      <c r="K361" s="138"/>
      <c r="L361" s="134"/>
      <c r="M361" s="12">
        <v>6</v>
      </c>
      <c r="N361" s="5" t="s">
        <v>744</v>
      </c>
      <c r="O361" s="5">
        <v>132567123.2252</v>
      </c>
      <c r="P361" s="5">
        <v>0</v>
      </c>
      <c r="Q361" s="5">
        <v>173245.5754</v>
      </c>
      <c r="R361" s="5">
        <v>29522366.9661</v>
      </c>
      <c r="S361" s="6">
        <f t="shared" si="38"/>
        <v>162262735.7667</v>
      </c>
    </row>
    <row r="362" spans="1:19" ht="24.95" customHeight="1">
      <c r="A362" s="136"/>
      <c r="B362" s="134"/>
      <c r="C362" s="1">
        <v>26</v>
      </c>
      <c r="D362" s="5" t="s">
        <v>394</v>
      </c>
      <c r="E362" s="5">
        <v>122512896.86589999</v>
      </c>
      <c r="F362" s="5">
        <v>0</v>
      </c>
      <c r="G362" s="5">
        <v>160106.19219999999</v>
      </c>
      <c r="H362" s="5">
        <v>34757871.175999999</v>
      </c>
      <c r="I362" s="6">
        <f t="shared" si="37"/>
        <v>157430874.23409998</v>
      </c>
      <c r="J362" s="11"/>
      <c r="K362" s="138"/>
      <c r="L362" s="134"/>
      <c r="M362" s="12">
        <v>7</v>
      </c>
      <c r="N362" s="5" t="s">
        <v>745</v>
      </c>
      <c r="O362" s="5">
        <v>127506784.91680001</v>
      </c>
      <c r="P362" s="5">
        <v>0</v>
      </c>
      <c r="Q362" s="5">
        <v>166632.46340000001</v>
      </c>
      <c r="R362" s="5">
        <v>33747860.3147</v>
      </c>
      <c r="S362" s="6">
        <f t="shared" si="38"/>
        <v>161421277.69490001</v>
      </c>
    </row>
    <row r="363" spans="1:19" ht="24.95" customHeight="1">
      <c r="A363" s="136"/>
      <c r="B363" s="132"/>
      <c r="C363" s="1">
        <v>27</v>
      </c>
      <c r="D363" s="5" t="s">
        <v>395</v>
      </c>
      <c r="E363" s="5">
        <v>113523469.9603</v>
      </c>
      <c r="F363" s="5">
        <v>0</v>
      </c>
      <c r="G363" s="5">
        <v>148358.34400000001</v>
      </c>
      <c r="H363" s="5">
        <v>32031458.142299999</v>
      </c>
      <c r="I363" s="6">
        <f t="shared" si="37"/>
        <v>145703286.44659999</v>
      </c>
      <c r="J363" s="11"/>
      <c r="K363" s="138"/>
      <c r="L363" s="134"/>
      <c r="M363" s="12">
        <v>8</v>
      </c>
      <c r="N363" s="5" t="s">
        <v>746</v>
      </c>
      <c r="O363" s="5">
        <v>197907967.87830001</v>
      </c>
      <c r="P363" s="5">
        <v>0</v>
      </c>
      <c r="Q363" s="5">
        <v>258636.37169999999</v>
      </c>
      <c r="R363" s="5">
        <v>37989107.147100002</v>
      </c>
      <c r="S363" s="6">
        <f t="shared" si="38"/>
        <v>236155711.3971</v>
      </c>
    </row>
    <row r="364" spans="1:19" ht="24.95" customHeight="1">
      <c r="A364" s="1"/>
      <c r="B364" s="122" t="s">
        <v>828</v>
      </c>
      <c r="C364" s="123"/>
      <c r="D364" s="124"/>
      <c r="E364" s="14">
        <f>SUM(E337:E363)</f>
        <v>3549761533.1181998</v>
      </c>
      <c r="F364" s="14">
        <f t="shared" ref="F364:I364" si="42">SUM(F337:F363)</f>
        <v>0</v>
      </c>
      <c r="G364" s="14">
        <f t="shared" si="42"/>
        <v>4639012.0280999998</v>
      </c>
      <c r="H364" s="14">
        <f t="shared" si="42"/>
        <v>998387108.01800001</v>
      </c>
      <c r="I364" s="14">
        <f t="shared" si="42"/>
        <v>4552787653.1643009</v>
      </c>
      <c r="J364" s="11"/>
      <c r="K364" s="138"/>
      <c r="L364" s="134"/>
      <c r="M364" s="12">
        <v>9</v>
      </c>
      <c r="N364" s="5" t="s">
        <v>747</v>
      </c>
      <c r="O364" s="5">
        <v>140878664.4165</v>
      </c>
      <c r="P364" s="5">
        <v>0</v>
      </c>
      <c r="Q364" s="5">
        <v>184107.52739999999</v>
      </c>
      <c r="R364" s="5">
        <v>30088659.267099999</v>
      </c>
      <c r="S364" s="6">
        <f t="shared" si="38"/>
        <v>171151431.211</v>
      </c>
    </row>
    <row r="365" spans="1:19" ht="24.95" customHeight="1">
      <c r="A365" s="136">
        <v>18</v>
      </c>
      <c r="B365" s="131" t="s">
        <v>41</v>
      </c>
      <c r="C365" s="1">
        <v>1</v>
      </c>
      <c r="D365" s="5" t="s">
        <v>396</v>
      </c>
      <c r="E365" s="5">
        <v>212548664.76069999</v>
      </c>
      <c r="F365" s="5">
        <v>0</v>
      </c>
      <c r="G365" s="5">
        <v>277769.5919</v>
      </c>
      <c r="H365" s="5">
        <v>45041956.923299998</v>
      </c>
      <c r="I365" s="6">
        <f t="shared" si="37"/>
        <v>257868391.27589998</v>
      </c>
      <c r="J365" s="11"/>
      <c r="K365" s="138"/>
      <c r="L365" s="134"/>
      <c r="M365" s="12">
        <v>10</v>
      </c>
      <c r="N365" s="5" t="s">
        <v>748</v>
      </c>
      <c r="O365" s="5">
        <v>130072948.984</v>
      </c>
      <c r="P365" s="5">
        <v>0</v>
      </c>
      <c r="Q365" s="5">
        <v>169986.0594</v>
      </c>
      <c r="R365" s="5">
        <v>30471817.318599999</v>
      </c>
      <c r="S365" s="6">
        <f t="shared" si="38"/>
        <v>160714752.36199999</v>
      </c>
    </row>
    <row r="366" spans="1:19" ht="24.95" customHeight="1">
      <c r="A366" s="136"/>
      <c r="B366" s="134"/>
      <c r="C366" s="1">
        <v>2</v>
      </c>
      <c r="D366" s="5" t="s">
        <v>397</v>
      </c>
      <c r="E366" s="5">
        <v>216125080.75150001</v>
      </c>
      <c r="F366" s="5">
        <v>0</v>
      </c>
      <c r="G366" s="5">
        <v>282443.43729999999</v>
      </c>
      <c r="H366" s="5">
        <v>53818995.293099999</v>
      </c>
      <c r="I366" s="6">
        <f t="shared" si="37"/>
        <v>270226519.48189998</v>
      </c>
      <c r="J366" s="11"/>
      <c r="K366" s="138"/>
      <c r="L366" s="134"/>
      <c r="M366" s="12">
        <v>11</v>
      </c>
      <c r="N366" s="5" t="s">
        <v>749</v>
      </c>
      <c r="O366" s="5">
        <v>194110206.20120001</v>
      </c>
      <c r="P366" s="5">
        <v>0</v>
      </c>
      <c r="Q366" s="5">
        <v>253673.26029999999</v>
      </c>
      <c r="R366" s="5">
        <v>40154681.0088</v>
      </c>
      <c r="S366" s="6">
        <f t="shared" si="38"/>
        <v>234518560.47030002</v>
      </c>
    </row>
    <row r="367" spans="1:19" ht="24.95" customHeight="1">
      <c r="A367" s="136"/>
      <c r="B367" s="134"/>
      <c r="C367" s="1">
        <v>3</v>
      </c>
      <c r="D367" s="5" t="s">
        <v>398</v>
      </c>
      <c r="E367" s="5">
        <v>178860763.62450001</v>
      </c>
      <c r="F367" s="5">
        <v>0</v>
      </c>
      <c r="G367" s="5">
        <v>233744.49979999999</v>
      </c>
      <c r="H367" s="5">
        <v>47621892.852499999</v>
      </c>
      <c r="I367" s="6">
        <f t="shared" si="37"/>
        <v>226716400.97679999</v>
      </c>
      <c r="J367" s="11"/>
      <c r="K367" s="138"/>
      <c r="L367" s="134"/>
      <c r="M367" s="12">
        <v>12</v>
      </c>
      <c r="N367" s="5" t="s">
        <v>750</v>
      </c>
      <c r="O367" s="5">
        <v>153644503.741</v>
      </c>
      <c r="P367" s="5">
        <v>0</v>
      </c>
      <c r="Q367" s="5">
        <v>200790.58670000001</v>
      </c>
      <c r="R367" s="5">
        <v>33407342.702599999</v>
      </c>
      <c r="S367" s="6">
        <f t="shared" si="38"/>
        <v>187252637.03029999</v>
      </c>
    </row>
    <row r="368" spans="1:19" ht="24.95" customHeight="1">
      <c r="A368" s="136"/>
      <c r="B368" s="134"/>
      <c r="C368" s="1">
        <v>4</v>
      </c>
      <c r="D368" s="5" t="s">
        <v>399</v>
      </c>
      <c r="E368" s="5">
        <v>137720229.1965</v>
      </c>
      <c r="F368" s="5">
        <v>0</v>
      </c>
      <c r="G368" s="5">
        <v>179979.92079999999</v>
      </c>
      <c r="H368" s="5">
        <v>34325422.332500003</v>
      </c>
      <c r="I368" s="6">
        <f t="shared" si="37"/>
        <v>172225631.44980001</v>
      </c>
      <c r="J368" s="11"/>
      <c r="K368" s="138"/>
      <c r="L368" s="134"/>
      <c r="M368" s="12">
        <v>13</v>
      </c>
      <c r="N368" s="5" t="s">
        <v>751</v>
      </c>
      <c r="O368" s="5">
        <v>132055401.10950001</v>
      </c>
      <c r="P368" s="5">
        <v>0</v>
      </c>
      <c r="Q368" s="5">
        <v>172576.83040000001</v>
      </c>
      <c r="R368" s="5">
        <v>31659387.638300002</v>
      </c>
      <c r="S368" s="6">
        <f t="shared" si="38"/>
        <v>163887365.57820001</v>
      </c>
    </row>
    <row r="369" spans="1:19" ht="24.95" customHeight="1">
      <c r="A369" s="136"/>
      <c r="B369" s="134"/>
      <c r="C369" s="1">
        <v>5</v>
      </c>
      <c r="D369" s="5" t="s">
        <v>400</v>
      </c>
      <c r="E369" s="5">
        <v>226405839.61700001</v>
      </c>
      <c r="F369" s="5">
        <v>0</v>
      </c>
      <c r="G369" s="5">
        <v>295878.86489999999</v>
      </c>
      <c r="H369" s="5">
        <v>58513154.785700001</v>
      </c>
      <c r="I369" s="6">
        <f t="shared" si="37"/>
        <v>285214873.2676</v>
      </c>
      <c r="J369" s="11"/>
      <c r="K369" s="138"/>
      <c r="L369" s="134"/>
      <c r="M369" s="12">
        <v>14</v>
      </c>
      <c r="N369" s="5" t="s">
        <v>752</v>
      </c>
      <c r="O369" s="5">
        <v>189150607.2304</v>
      </c>
      <c r="P369" s="5">
        <v>0</v>
      </c>
      <c r="Q369" s="5">
        <v>247191.7997</v>
      </c>
      <c r="R369" s="5">
        <v>41450480.791900001</v>
      </c>
      <c r="S369" s="6">
        <f t="shared" si="38"/>
        <v>230848279.822</v>
      </c>
    </row>
    <row r="370" spans="1:19" ht="24.95" customHeight="1">
      <c r="A370" s="136"/>
      <c r="B370" s="134"/>
      <c r="C370" s="1">
        <v>6</v>
      </c>
      <c r="D370" s="5" t="s">
        <v>401</v>
      </c>
      <c r="E370" s="5">
        <v>151671489.6067</v>
      </c>
      <c r="F370" s="5">
        <v>0</v>
      </c>
      <c r="G370" s="5">
        <v>198212.14980000001</v>
      </c>
      <c r="H370" s="5">
        <v>40616061.083300002</v>
      </c>
      <c r="I370" s="6">
        <f t="shared" si="37"/>
        <v>192485762.8398</v>
      </c>
      <c r="J370" s="11"/>
      <c r="K370" s="138"/>
      <c r="L370" s="134"/>
      <c r="M370" s="12">
        <v>15</v>
      </c>
      <c r="N370" s="5" t="s">
        <v>753</v>
      </c>
      <c r="O370" s="5">
        <v>125390452.2519</v>
      </c>
      <c r="P370" s="5">
        <v>0</v>
      </c>
      <c r="Q370" s="5">
        <v>163866.7304</v>
      </c>
      <c r="R370" s="5">
        <v>29928019.174800001</v>
      </c>
      <c r="S370" s="6">
        <f t="shared" si="38"/>
        <v>155482338.15709999</v>
      </c>
    </row>
    <row r="371" spans="1:19" ht="24.95" customHeight="1">
      <c r="A371" s="136"/>
      <c r="B371" s="134"/>
      <c r="C371" s="1">
        <v>7</v>
      </c>
      <c r="D371" s="5" t="s">
        <v>402</v>
      </c>
      <c r="E371" s="5">
        <v>132257240.6181</v>
      </c>
      <c r="F371" s="5">
        <v>0</v>
      </c>
      <c r="G371" s="5">
        <v>172840.6047</v>
      </c>
      <c r="H371" s="5">
        <v>37696440.6589</v>
      </c>
      <c r="I371" s="6">
        <f t="shared" si="37"/>
        <v>170126521.88170001</v>
      </c>
      <c r="J371" s="11"/>
      <c r="K371" s="139"/>
      <c r="L371" s="132"/>
      <c r="M371" s="12">
        <v>16</v>
      </c>
      <c r="N371" s="5" t="s">
        <v>754</v>
      </c>
      <c r="O371" s="5">
        <v>136023522.24630001</v>
      </c>
      <c r="P371" s="5">
        <v>0</v>
      </c>
      <c r="Q371" s="5">
        <v>177762.57639999999</v>
      </c>
      <c r="R371" s="5">
        <v>32802499.808899999</v>
      </c>
      <c r="S371" s="6">
        <f t="shared" si="38"/>
        <v>169003784.63160002</v>
      </c>
    </row>
    <row r="372" spans="1:19" ht="24.95" customHeight="1">
      <c r="A372" s="136"/>
      <c r="B372" s="134"/>
      <c r="C372" s="1">
        <v>8</v>
      </c>
      <c r="D372" s="5" t="s">
        <v>403</v>
      </c>
      <c r="E372" s="5">
        <v>176224101.5205</v>
      </c>
      <c r="F372" s="5">
        <v>0</v>
      </c>
      <c r="G372" s="5">
        <v>230298.7733</v>
      </c>
      <c r="H372" s="5">
        <v>47039316.9023</v>
      </c>
      <c r="I372" s="6">
        <f t="shared" si="37"/>
        <v>223493717.1961</v>
      </c>
      <c r="J372" s="11"/>
      <c r="K372" s="18"/>
      <c r="L372" s="122" t="s">
        <v>845</v>
      </c>
      <c r="M372" s="123"/>
      <c r="N372" s="124"/>
      <c r="O372" s="14">
        <f>SUM(O356:O371)</f>
        <v>2518375696.8820004</v>
      </c>
      <c r="P372" s="14">
        <f t="shared" ref="P372:S372" si="43">SUM(P356:P371)</f>
        <v>0</v>
      </c>
      <c r="Q372" s="14">
        <f t="shared" si="43"/>
        <v>3291143.6555999997</v>
      </c>
      <c r="R372" s="14">
        <f t="shared" si="43"/>
        <v>544753612.31340003</v>
      </c>
      <c r="S372" s="14">
        <f t="shared" si="43"/>
        <v>3066420452.8510003</v>
      </c>
    </row>
    <row r="373" spans="1:19" ht="24.95" customHeight="1">
      <c r="A373" s="136"/>
      <c r="B373" s="134"/>
      <c r="C373" s="1">
        <v>9</v>
      </c>
      <c r="D373" s="5" t="s">
        <v>404</v>
      </c>
      <c r="E373" s="5">
        <v>194393515.20950001</v>
      </c>
      <c r="F373" s="5">
        <v>0</v>
      </c>
      <c r="G373" s="5">
        <v>254043.50320000001</v>
      </c>
      <c r="H373" s="5">
        <v>44429313.025600001</v>
      </c>
      <c r="I373" s="6">
        <f t="shared" si="37"/>
        <v>239076871.73830003</v>
      </c>
      <c r="J373" s="11"/>
      <c r="K373" s="137">
        <v>35</v>
      </c>
      <c r="L373" s="131" t="s">
        <v>58</v>
      </c>
      <c r="M373" s="12">
        <v>1</v>
      </c>
      <c r="N373" s="5" t="s">
        <v>755</v>
      </c>
      <c r="O373" s="5">
        <v>140572221.4693</v>
      </c>
      <c r="P373" s="5">
        <v>0</v>
      </c>
      <c r="Q373" s="5">
        <v>183707.05189999999</v>
      </c>
      <c r="R373" s="5">
        <v>33889212.479500003</v>
      </c>
      <c r="S373" s="6">
        <f t="shared" si="38"/>
        <v>174645141.0007</v>
      </c>
    </row>
    <row r="374" spans="1:19" ht="24.95" customHeight="1">
      <c r="A374" s="136"/>
      <c r="B374" s="134"/>
      <c r="C374" s="1">
        <v>10</v>
      </c>
      <c r="D374" s="5" t="s">
        <v>405</v>
      </c>
      <c r="E374" s="5">
        <v>183643727.3743</v>
      </c>
      <c r="F374" s="5">
        <v>0</v>
      </c>
      <c r="G374" s="5">
        <v>239995.12419999999</v>
      </c>
      <c r="H374" s="5">
        <v>53019505.988600001</v>
      </c>
      <c r="I374" s="6">
        <f t="shared" si="37"/>
        <v>236903228.48710001</v>
      </c>
      <c r="J374" s="11"/>
      <c r="K374" s="138"/>
      <c r="L374" s="134"/>
      <c r="M374" s="12">
        <v>2</v>
      </c>
      <c r="N374" s="5" t="s">
        <v>756</v>
      </c>
      <c r="O374" s="5">
        <v>155557080.1726</v>
      </c>
      <c r="P374" s="5">
        <v>0</v>
      </c>
      <c r="Q374" s="5">
        <v>203290.0405</v>
      </c>
      <c r="R374" s="5">
        <v>31567239.848099999</v>
      </c>
      <c r="S374" s="6">
        <f t="shared" si="38"/>
        <v>187327610.06119999</v>
      </c>
    </row>
    <row r="375" spans="1:19" ht="24.95" customHeight="1">
      <c r="A375" s="136"/>
      <c r="B375" s="134"/>
      <c r="C375" s="1">
        <v>11</v>
      </c>
      <c r="D375" s="5" t="s">
        <v>406</v>
      </c>
      <c r="E375" s="5">
        <v>196068405.9797</v>
      </c>
      <c r="F375" s="5">
        <v>0</v>
      </c>
      <c r="G375" s="5">
        <v>256232.3371</v>
      </c>
      <c r="H375" s="5">
        <v>56404687.302900001</v>
      </c>
      <c r="I375" s="6">
        <f t="shared" si="37"/>
        <v>252729325.61970001</v>
      </c>
      <c r="J375" s="11"/>
      <c r="K375" s="138"/>
      <c r="L375" s="134"/>
      <c r="M375" s="12">
        <v>3</v>
      </c>
      <c r="N375" s="5" t="s">
        <v>757</v>
      </c>
      <c r="O375" s="5">
        <v>130246372.6019</v>
      </c>
      <c r="P375" s="5">
        <v>0</v>
      </c>
      <c r="Q375" s="5">
        <v>170212.69839999999</v>
      </c>
      <c r="R375" s="5">
        <v>29968412.714899998</v>
      </c>
      <c r="S375" s="6">
        <f t="shared" si="38"/>
        <v>160384998.01519999</v>
      </c>
    </row>
    <row r="376" spans="1:19" ht="24.95" customHeight="1">
      <c r="A376" s="136"/>
      <c r="B376" s="134"/>
      <c r="C376" s="1">
        <v>12</v>
      </c>
      <c r="D376" s="5" t="s">
        <v>407</v>
      </c>
      <c r="E376" s="5">
        <v>169437231.37909999</v>
      </c>
      <c r="F376" s="5">
        <v>0</v>
      </c>
      <c r="G376" s="5">
        <v>221429.34030000001</v>
      </c>
      <c r="H376" s="5">
        <v>44177030.070600003</v>
      </c>
      <c r="I376" s="6">
        <f t="shared" si="37"/>
        <v>213835690.78999999</v>
      </c>
      <c r="J376" s="11"/>
      <c r="K376" s="138"/>
      <c r="L376" s="134"/>
      <c r="M376" s="12">
        <v>4</v>
      </c>
      <c r="N376" s="5" t="s">
        <v>758</v>
      </c>
      <c r="O376" s="5">
        <v>145828451.89399999</v>
      </c>
      <c r="P376" s="5">
        <v>0</v>
      </c>
      <c r="Q376" s="5">
        <v>190576.16579999999</v>
      </c>
      <c r="R376" s="5">
        <v>33670557.153399996</v>
      </c>
      <c r="S376" s="6">
        <f t="shared" si="38"/>
        <v>179689585.2132</v>
      </c>
    </row>
    <row r="377" spans="1:19" ht="24.95" customHeight="1">
      <c r="A377" s="136"/>
      <c r="B377" s="134"/>
      <c r="C377" s="1">
        <v>13</v>
      </c>
      <c r="D377" s="5" t="s">
        <v>408</v>
      </c>
      <c r="E377" s="5">
        <v>146794944.0934</v>
      </c>
      <c r="F377" s="5">
        <v>0</v>
      </c>
      <c r="G377" s="5">
        <v>191839.22779999999</v>
      </c>
      <c r="H377" s="5">
        <v>42786179.219099998</v>
      </c>
      <c r="I377" s="6">
        <f t="shared" si="37"/>
        <v>189772962.54030001</v>
      </c>
      <c r="J377" s="11"/>
      <c r="K377" s="138"/>
      <c r="L377" s="134"/>
      <c r="M377" s="12">
        <v>5</v>
      </c>
      <c r="N377" s="5" t="s">
        <v>759</v>
      </c>
      <c r="O377" s="5">
        <v>204535559.7207</v>
      </c>
      <c r="P377" s="5">
        <v>0</v>
      </c>
      <c r="Q377" s="5">
        <v>267297.65159999998</v>
      </c>
      <c r="R377" s="5">
        <v>46081348.635300003</v>
      </c>
      <c r="S377" s="6">
        <f t="shared" si="38"/>
        <v>250884206.00760001</v>
      </c>
    </row>
    <row r="378" spans="1:19" ht="24.95" customHeight="1">
      <c r="A378" s="136"/>
      <c r="B378" s="134"/>
      <c r="C378" s="1">
        <v>14</v>
      </c>
      <c r="D378" s="5" t="s">
        <v>409</v>
      </c>
      <c r="E378" s="5">
        <v>151150609.79730001</v>
      </c>
      <c r="F378" s="5">
        <v>0</v>
      </c>
      <c r="G378" s="5">
        <v>197531.43710000001</v>
      </c>
      <c r="H378" s="5">
        <v>38804561.918300003</v>
      </c>
      <c r="I378" s="6">
        <f t="shared" si="37"/>
        <v>190152703.15270001</v>
      </c>
      <c r="J378" s="11"/>
      <c r="K378" s="138"/>
      <c r="L378" s="134"/>
      <c r="M378" s="12">
        <v>6</v>
      </c>
      <c r="N378" s="5" t="s">
        <v>760</v>
      </c>
      <c r="O378" s="5">
        <v>169507152.04820001</v>
      </c>
      <c r="P378" s="5">
        <v>0</v>
      </c>
      <c r="Q378" s="5">
        <v>221520.7162</v>
      </c>
      <c r="R378" s="5">
        <v>35215610.375500001</v>
      </c>
      <c r="S378" s="6">
        <f t="shared" si="38"/>
        <v>204944283.1399</v>
      </c>
    </row>
    <row r="379" spans="1:19" ht="24.95" customHeight="1">
      <c r="A379" s="136"/>
      <c r="B379" s="134"/>
      <c r="C379" s="1">
        <v>15</v>
      </c>
      <c r="D379" s="5" t="s">
        <v>410</v>
      </c>
      <c r="E379" s="5">
        <v>174971627.5645</v>
      </c>
      <c r="F379" s="5">
        <v>0</v>
      </c>
      <c r="G379" s="5">
        <v>228661.9755</v>
      </c>
      <c r="H379" s="5">
        <v>47290009.361400001</v>
      </c>
      <c r="I379" s="6">
        <f t="shared" si="37"/>
        <v>222490298.9014</v>
      </c>
      <c r="J379" s="11"/>
      <c r="K379" s="138"/>
      <c r="L379" s="134"/>
      <c r="M379" s="12">
        <v>7</v>
      </c>
      <c r="N379" s="5" t="s">
        <v>761</v>
      </c>
      <c r="O379" s="5">
        <v>156060179.7387</v>
      </c>
      <c r="P379" s="5">
        <v>0</v>
      </c>
      <c r="Q379" s="5">
        <v>203947.5171</v>
      </c>
      <c r="R379" s="5">
        <v>33155009.247400001</v>
      </c>
      <c r="S379" s="6">
        <f t="shared" si="38"/>
        <v>189419136.50319999</v>
      </c>
    </row>
    <row r="380" spans="1:19" ht="24.95" customHeight="1">
      <c r="A380" s="136"/>
      <c r="B380" s="134"/>
      <c r="C380" s="1">
        <v>16</v>
      </c>
      <c r="D380" s="5" t="s">
        <v>411</v>
      </c>
      <c r="E380" s="5">
        <v>135713865.2854</v>
      </c>
      <c r="F380" s="5">
        <v>0</v>
      </c>
      <c r="G380" s="5">
        <v>177357.9007</v>
      </c>
      <c r="H380" s="5">
        <v>36455475.117600001</v>
      </c>
      <c r="I380" s="6">
        <f t="shared" si="37"/>
        <v>172346698.3037</v>
      </c>
      <c r="J380" s="11"/>
      <c r="K380" s="138"/>
      <c r="L380" s="134"/>
      <c r="M380" s="12">
        <v>8</v>
      </c>
      <c r="N380" s="5" t="s">
        <v>762</v>
      </c>
      <c r="O380" s="5">
        <v>135584286.155</v>
      </c>
      <c r="P380" s="5">
        <v>0</v>
      </c>
      <c r="Q380" s="5">
        <v>177188.56</v>
      </c>
      <c r="R380" s="5">
        <v>31142047.260400001</v>
      </c>
      <c r="S380" s="6">
        <f t="shared" si="38"/>
        <v>166903521.9754</v>
      </c>
    </row>
    <row r="381" spans="1:19" ht="24.95" customHeight="1">
      <c r="A381" s="136"/>
      <c r="B381" s="134"/>
      <c r="C381" s="1">
        <v>17</v>
      </c>
      <c r="D381" s="5" t="s">
        <v>412</v>
      </c>
      <c r="E381" s="5">
        <v>188835399.02410001</v>
      </c>
      <c r="F381" s="5">
        <v>0</v>
      </c>
      <c r="G381" s="5">
        <v>246779.8694</v>
      </c>
      <c r="H381" s="5">
        <v>51009952.207199998</v>
      </c>
      <c r="I381" s="6">
        <f t="shared" si="37"/>
        <v>240092131.10069999</v>
      </c>
      <c r="J381" s="11"/>
      <c r="K381" s="138"/>
      <c r="L381" s="134"/>
      <c r="M381" s="12">
        <v>9</v>
      </c>
      <c r="N381" s="5" t="s">
        <v>763</v>
      </c>
      <c r="O381" s="5">
        <v>178813978.77630001</v>
      </c>
      <c r="P381" s="5">
        <v>0</v>
      </c>
      <c r="Q381" s="5">
        <v>233683.35889999999</v>
      </c>
      <c r="R381" s="5">
        <v>40652682.958999999</v>
      </c>
      <c r="S381" s="6">
        <f t="shared" si="38"/>
        <v>219700345.09420002</v>
      </c>
    </row>
    <row r="382" spans="1:19" ht="24.95" customHeight="1">
      <c r="A382" s="136"/>
      <c r="B382" s="134"/>
      <c r="C382" s="1">
        <v>18</v>
      </c>
      <c r="D382" s="5" t="s">
        <v>413</v>
      </c>
      <c r="E382" s="5">
        <v>127013355.5002</v>
      </c>
      <c r="F382" s="5">
        <v>0</v>
      </c>
      <c r="G382" s="5">
        <v>165987.6243</v>
      </c>
      <c r="H382" s="5">
        <v>37005862.458999999</v>
      </c>
      <c r="I382" s="6">
        <f t="shared" si="37"/>
        <v>164185205.5835</v>
      </c>
      <c r="J382" s="11"/>
      <c r="K382" s="138"/>
      <c r="L382" s="134"/>
      <c r="M382" s="12">
        <v>10</v>
      </c>
      <c r="N382" s="5" t="s">
        <v>764</v>
      </c>
      <c r="O382" s="5">
        <v>126109379.52519999</v>
      </c>
      <c r="P382" s="5">
        <v>0</v>
      </c>
      <c r="Q382" s="5">
        <v>164806.26180000001</v>
      </c>
      <c r="R382" s="5">
        <v>31405766.638799999</v>
      </c>
      <c r="S382" s="6">
        <f t="shared" si="38"/>
        <v>157679952.4258</v>
      </c>
    </row>
    <row r="383" spans="1:19" ht="24.95" customHeight="1">
      <c r="A383" s="136"/>
      <c r="B383" s="134"/>
      <c r="C383" s="1">
        <v>19</v>
      </c>
      <c r="D383" s="5" t="s">
        <v>414</v>
      </c>
      <c r="E383" s="5">
        <v>167593960.58059999</v>
      </c>
      <c r="F383" s="5">
        <v>0</v>
      </c>
      <c r="G383" s="5">
        <v>219020.45860000001</v>
      </c>
      <c r="H383" s="5">
        <v>47655520.4815</v>
      </c>
      <c r="I383" s="6">
        <f t="shared" si="37"/>
        <v>215468501.52070001</v>
      </c>
      <c r="J383" s="11"/>
      <c r="K383" s="138"/>
      <c r="L383" s="134"/>
      <c r="M383" s="12">
        <v>11</v>
      </c>
      <c r="N383" s="5" t="s">
        <v>765</v>
      </c>
      <c r="O383" s="5">
        <v>120792735.05859999</v>
      </c>
      <c r="P383" s="5">
        <v>0</v>
      </c>
      <c r="Q383" s="5">
        <v>157858.19570000001</v>
      </c>
      <c r="R383" s="5">
        <v>27968326.171300001</v>
      </c>
      <c r="S383" s="6">
        <f t="shared" si="38"/>
        <v>148918919.42559999</v>
      </c>
    </row>
    <row r="384" spans="1:19" ht="24.95" customHeight="1">
      <c r="A384" s="136"/>
      <c r="B384" s="134"/>
      <c r="C384" s="1">
        <v>20</v>
      </c>
      <c r="D384" s="5" t="s">
        <v>415</v>
      </c>
      <c r="E384" s="5">
        <v>140515312.59169999</v>
      </c>
      <c r="F384" s="5">
        <v>0</v>
      </c>
      <c r="G384" s="5">
        <v>183632.68040000001</v>
      </c>
      <c r="H384" s="5">
        <v>37238680.7729</v>
      </c>
      <c r="I384" s="6">
        <f t="shared" si="37"/>
        <v>177937626.04500002</v>
      </c>
      <c r="J384" s="11"/>
      <c r="K384" s="138"/>
      <c r="L384" s="134"/>
      <c r="M384" s="12">
        <v>12</v>
      </c>
      <c r="N384" s="5" t="s">
        <v>766</v>
      </c>
      <c r="O384" s="5">
        <v>129508284.40800001</v>
      </c>
      <c r="P384" s="5">
        <v>0</v>
      </c>
      <c r="Q384" s="5">
        <v>169248.12650000001</v>
      </c>
      <c r="R384" s="5">
        <v>29953946.775400002</v>
      </c>
      <c r="S384" s="6">
        <f t="shared" si="38"/>
        <v>159631479.30990002</v>
      </c>
    </row>
    <row r="385" spans="1:19" ht="24.95" customHeight="1">
      <c r="A385" s="136"/>
      <c r="B385" s="134"/>
      <c r="C385" s="1">
        <v>21</v>
      </c>
      <c r="D385" s="5" t="s">
        <v>416</v>
      </c>
      <c r="E385" s="5">
        <v>179105763.977</v>
      </c>
      <c r="F385" s="5">
        <v>0</v>
      </c>
      <c r="G385" s="5">
        <v>234064.6789</v>
      </c>
      <c r="H385" s="5">
        <v>48140167.322999999</v>
      </c>
      <c r="I385" s="6">
        <f t="shared" si="37"/>
        <v>227479995.97890002</v>
      </c>
      <c r="J385" s="11"/>
      <c r="K385" s="138"/>
      <c r="L385" s="134"/>
      <c r="M385" s="12">
        <v>13</v>
      </c>
      <c r="N385" s="5" t="s">
        <v>767</v>
      </c>
      <c r="O385" s="5">
        <v>140855576.64629999</v>
      </c>
      <c r="P385" s="5">
        <v>0</v>
      </c>
      <c r="Q385" s="5">
        <v>184077.35509999999</v>
      </c>
      <c r="R385" s="5">
        <v>34710968.727499999</v>
      </c>
      <c r="S385" s="6">
        <f t="shared" si="38"/>
        <v>175750622.72889999</v>
      </c>
    </row>
    <row r="386" spans="1:19" ht="24.95" customHeight="1">
      <c r="A386" s="136"/>
      <c r="B386" s="134"/>
      <c r="C386" s="1">
        <v>22</v>
      </c>
      <c r="D386" s="5" t="s">
        <v>417</v>
      </c>
      <c r="E386" s="5">
        <v>200383241.15580001</v>
      </c>
      <c r="F386" s="5">
        <v>0</v>
      </c>
      <c r="G386" s="5">
        <v>261871.1869</v>
      </c>
      <c r="H386" s="5">
        <v>49889712.883299999</v>
      </c>
      <c r="I386" s="6">
        <f t="shared" si="37"/>
        <v>250534825.22600001</v>
      </c>
      <c r="J386" s="11"/>
      <c r="K386" s="138"/>
      <c r="L386" s="134"/>
      <c r="M386" s="12">
        <v>14</v>
      </c>
      <c r="N386" s="5" t="s">
        <v>768</v>
      </c>
      <c r="O386" s="5">
        <v>154995538.56</v>
      </c>
      <c r="P386" s="5">
        <v>0</v>
      </c>
      <c r="Q386" s="5">
        <v>202556.18890000001</v>
      </c>
      <c r="R386" s="5">
        <v>38895033.443099998</v>
      </c>
      <c r="S386" s="6">
        <f t="shared" si="38"/>
        <v>194093128.192</v>
      </c>
    </row>
    <row r="387" spans="1:19" ht="24.95" customHeight="1">
      <c r="A387" s="136"/>
      <c r="B387" s="132"/>
      <c r="C387" s="1">
        <v>23</v>
      </c>
      <c r="D387" s="5" t="s">
        <v>418</v>
      </c>
      <c r="E387" s="5">
        <v>204608601.8337</v>
      </c>
      <c r="F387" s="5">
        <v>0</v>
      </c>
      <c r="G387" s="5">
        <v>267393.10690000001</v>
      </c>
      <c r="H387" s="5">
        <v>56844573.043799996</v>
      </c>
      <c r="I387" s="6">
        <f t="shared" si="37"/>
        <v>261720567.9844</v>
      </c>
      <c r="J387" s="11"/>
      <c r="K387" s="138"/>
      <c r="L387" s="134"/>
      <c r="M387" s="12">
        <v>15</v>
      </c>
      <c r="N387" s="5" t="s">
        <v>769</v>
      </c>
      <c r="O387" s="5">
        <v>143756811.8118</v>
      </c>
      <c r="P387" s="5">
        <v>0</v>
      </c>
      <c r="Q387" s="5">
        <v>187868.83929999999</v>
      </c>
      <c r="R387" s="5">
        <v>29149685.982999999</v>
      </c>
      <c r="S387" s="6">
        <f t="shared" si="38"/>
        <v>173094366.63410002</v>
      </c>
    </row>
    <row r="388" spans="1:19" ht="24.95" customHeight="1">
      <c r="A388" s="1"/>
      <c r="B388" s="122" t="s">
        <v>829</v>
      </c>
      <c r="C388" s="123"/>
      <c r="D388" s="124"/>
      <c r="E388" s="14">
        <f>SUM(E365:E387)</f>
        <v>3992042971.0417995</v>
      </c>
      <c r="F388" s="14">
        <f t="shared" ref="F388:I388" si="44">SUM(F365:F387)</f>
        <v>0</v>
      </c>
      <c r="G388" s="14">
        <f t="shared" si="44"/>
        <v>5217008.2938000001</v>
      </c>
      <c r="H388" s="14">
        <f t="shared" si="44"/>
        <v>1055824472.0064</v>
      </c>
      <c r="I388" s="14">
        <f t="shared" si="44"/>
        <v>5053084451.3419991</v>
      </c>
      <c r="J388" s="33"/>
      <c r="K388" s="138"/>
      <c r="L388" s="134"/>
      <c r="M388" s="12">
        <v>16</v>
      </c>
      <c r="N388" s="5" t="s">
        <v>770</v>
      </c>
      <c r="O388" s="5">
        <v>149819236.845</v>
      </c>
      <c r="P388" s="5">
        <v>0</v>
      </c>
      <c r="Q388" s="5">
        <v>195791.53</v>
      </c>
      <c r="R388" s="5">
        <v>32831835.615200002</v>
      </c>
      <c r="S388" s="6">
        <f t="shared" si="38"/>
        <v>182846863.99020001</v>
      </c>
    </row>
    <row r="389" spans="1:19" ht="24.95" customHeight="1">
      <c r="A389" s="136">
        <v>19</v>
      </c>
      <c r="B389" s="131" t="s">
        <v>42</v>
      </c>
      <c r="C389" s="1">
        <v>1</v>
      </c>
      <c r="D389" s="5" t="s">
        <v>419</v>
      </c>
      <c r="E389" s="5">
        <v>131301456.6515</v>
      </c>
      <c r="F389" s="5">
        <v>0</v>
      </c>
      <c r="G389" s="5">
        <v>171591.5368</v>
      </c>
      <c r="H389" s="5">
        <v>38174497.612400003</v>
      </c>
      <c r="I389" s="6">
        <f t="shared" si="37"/>
        <v>169647545.80070001</v>
      </c>
      <c r="J389" s="11"/>
      <c r="K389" s="139"/>
      <c r="L389" s="132"/>
      <c r="M389" s="12">
        <v>17</v>
      </c>
      <c r="N389" s="5" t="s">
        <v>771</v>
      </c>
      <c r="O389" s="5">
        <v>149463213.92590001</v>
      </c>
      <c r="P389" s="5">
        <v>0</v>
      </c>
      <c r="Q389" s="5">
        <v>195326.26079999999</v>
      </c>
      <c r="R389" s="5">
        <v>31715837.6138</v>
      </c>
      <c r="S389" s="6">
        <f t="shared" si="38"/>
        <v>181374377.80050001</v>
      </c>
    </row>
    <row r="390" spans="1:19" ht="24.95" customHeight="1">
      <c r="A390" s="136"/>
      <c r="B390" s="134"/>
      <c r="C390" s="1">
        <v>2</v>
      </c>
      <c r="D390" s="5" t="s">
        <v>420</v>
      </c>
      <c r="E390" s="5">
        <v>134487198.27469999</v>
      </c>
      <c r="F390" s="5">
        <v>0</v>
      </c>
      <c r="G390" s="5">
        <v>175754.82879999999</v>
      </c>
      <c r="H390" s="5">
        <v>39387515.8675</v>
      </c>
      <c r="I390" s="6">
        <f t="shared" si="37"/>
        <v>174050468.97099999</v>
      </c>
      <c r="J390" s="11"/>
      <c r="K390" s="18"/>
      <c r="L390" s="122" t="s">
        <v>846</v>
      </c>
      <c r="M390" s="123"/>
      <c r="N390" s="124"/>
      <c r="O390" s="14">
        <f>SUM(O373:O389)</f>
        <v>2532006059.3574996</v>
      </c>
      <c r="P390" s="14">
        <f t="shared" ref="P390:S390" si="45">SUM(P373:P389)</f>
        <v>0</v>
      </c>
      <c r="Q390" s="14">
        <f t="shared" si="45"/>
        <v>3308956.5184999993</v>
      </c>
      <c r="R390" s="14">
        <f t="shared" si="45"/>
        <v>571973521.64160001</v>
      </c>
      <c r="S390" s="14">
        <f t="shared" si="45"/>
        <v>3107288537.5176001</v>
      </c>
    </row>
    <row r="391" spans="1:19" ht="24.95" customHeight="1">
      <c r="A391" s="136"/>
      <c r="B391" s="134"/>
      <c r="C391" s="1">
        <v>3</v>
      </c>
      <c r="D391" s="5" t="s">
        <v>421</v>
      </c>
      <c r="E391" s="5">
        <v>122625828.7621</v>
      </c>
      <c r="F391" s="5">
        <v>0</v>
      </c>
      <c r="G391" s="5">
        <v>160253.77739999999</v>
      </c>
      <c r="H391" s="5">
        <v>37319416.687100001</v>
      </c>
      <c r="I391" s="6">
        <f t="shared" si="37"/>
        <v>160105499.22659999</v>
      </c>
      <c r="J391" s="11"/>
      <c r="K391" s="137">
        <v>36</v>
      </c>
      <c r="L391" s="131" t="s">
        <v>59</v>
      </c>
      <c r="M391" s="12">
        <v>1</v>
      </c>
      <c r="N391" s="5" t="s">
        <v>772</v>
      </c>
      <c r="O391" s="5">
        <v>140685302.46540001</v>
      </c>
      <c r="P391" s="5">
        <v>0</v>
      </c>
      <c r="Q391" s="5">
        <v>183854.83199999999</v>
      </c>
      <c r="R391" s="5">
        <v>33620763.723700002</v>
      </c>
      <c r="S391" s="6">
        <f t="shared" si="38"/>
        <v>174489921.02109998</v>
      </c>
    </row>
    <row r="392" spans="1:19" ht="24.95" customHeight="1">
      <c r="A392" s="136"/>
      <c r="B392" s="134"/>
      <c r="C392" s="1">
        <v>4</v>
      </c>
      <c r="D392" s="5" t="s">
        <v>422</v>
      </c>
      <c r="E392" s="5">
        <v>133032071.2774</v>
      </c>
      <c r="F392" s="5">
        <v>0</v>
      </c>
      <c r="G392" s="5">
        <v>173853.19349999999</v>
      </c>
      <c r="H392" s="5">
        <v>39289511.020999998</v>
      </c>
      <c r="I392" s="6">
        <f t="shared" si="37"/>
        <v>172495435.4919</v>
      </c>
      <c r="J392" s="11"/>
      <c r="K392" s="138"/>
      <c r="L392" s="134"/>
      <c r="M392" s="12">
        <v>2</v>
      </c>
      <c r="N392" s="5" t="s">
        <v>773</v>
      </c>
      <c r="O392" s="5">
        <v>136218534.76289999</v>
      </c>
      <c r="P392" s="5">
        <v>0</v>
      </c>
      <c r="Q392" s="5">
        <v>178017.4289</v>
      </c>
      <c r="R392" s="5">
        <v>37000567.646899998</v>
      </c>
      <c r="S392" s="6">
        <f t="shared" si="38"/>
        <v>173397119.8387</v>
      </c>
    </row>
    <row r="393" spans="1:19" ht="24.95" customHeight="1">
      <c r="A393" s="136"/>
      <c r="B393" s="134"/>
      <c r="C393" s="1">
        <v>5</v>
      </c>
      <c r="D393" s="5" t="s">
        <v>423</v>
      </c>
      <c r="E393" s="5">
        <v>161239249.6909</v>
      </c>
      <c r="F393" s="5">
        <v>0</v>
      </c>
      <c r="G393" s="5">
        <v>210715.7936</v>
      </c>
      <c r="H393" s="5">
        <v>45972623.5854</v>
      </c>
      <c r="I393" s="6">
        <f t="shared" ref="I393:I413" si="46">E393+F393+G393+H393</f>
        <v>207422589.06989998</v>
      </c>
      <c r="J393" s="11"/>
      <c r="K393" s="138"/>
      <c r="L393" s="134"/>
      <c r="M393" s="12">
        <v>3</v>
      </c>
      <c r="N393" s="5" t="s">
        <v>774</v>
      </c>
      <c r="O393" s="5">
        <v>160760183.2665</v>
      </c>
      <c r="P393" s="5">
        <v>0</v>
      </c>
      <c r="Q393" s="5">
        <v>210089.7249</v>
      </c>
      <c r="R393" s="5">
        <v>38873414.513300002</v>
      </c>
      <c r="S393" s="6">
        <f t="shared" ref="S393:S411" si="47">O393+P393+Q393+R393</f>
        <v>199843687.50470001</v>
      </c>
    </row>
    <row r="394" spans="1:19" ht="24.95" customHeight="1">
      <c r="A394" s="136"/>
      <c r="B394" s="134"/>
      <c r="C394" s="1">
        <v>6</v>
      </c>
      <c r="D394" s="5" t="s">
        <v>424</v>
      </c>
      <c r="E394" s="5">
        <v>128460103.3945</v>
      </c>
      <c r="F394" s="5">
        <v>0</v>
      </c>
      <c r="G394" s="5">
        <v>167878.30929999999</v>
      </c>
      <c r="H394" s="5">
        <v>37928652.379199997</v>
      </c>
      <c r="I394" s="6">
        <f t="shared" si="46"/>
        <v>166556634.083</v>
      </c>
      <c r="J394" s="11"/>
      <c r="K394" s="138"/>
      <c r="L394" s="134"/>
      <c r="M394" s="12">
        <v>4</v>
      </c>
      <c r="N394" s="5" t="s">
        <v>775</v>
      </c>
      <c r="O394" s="5">
        <v>177432342.95649999</v>
      </c>
      <c r="P394" s="5">
        <v>0</v>
      </c>
      <c r="Q394" s="5">
        <v>231877.76569999999</v>
      </c>
      <c r="R394" s="5">
        <v>42378867.617700003</v>
      </c>
      <c r="S394" s="6">
        <f t="shared" si="47"/>
        <v>220043088.33990002</v>
      </c>
    </row>
    <row r="395" spans="1:19" ht="24.95" customHeight="1">
      <c r="A395" s="136"/>
      <c r="B395" s="134"/>
      <c r="C395" s="1">
        <v>7</v>
      </c>
      <c r="D395" s="5" t="s">
        <v>425</v>
      </c>
      <c r="E395" s="5">
        <v>207348579.42070001</v>
      </c>
      <c r="F395" s="5">
        <v>0</v>
      </c>
      <c r="G395" s="5">
        <v>270973.85129999998</v>
      </c>
      <c r="H395" s="5">
        <v>56703018.212499999</v>
      </c>
      <c r="I395" s="6">
        <f t="shared" si="46"/>
        <v>264322571.48450002</v>
      </c>
      <c r="J395" s="11"/>
      <c r="K395" s="138"/>
      <c r="L395" s="134"/>
      <c r="M395" s="12">
        <v>5</v>
      </c>
      <c r="N395" s="5" t="s">
        <v>776</v>
      </c>
      <c r="O395" s="5">
        <v>154435945.2712</v>
      </c>
      <c r="P395" s="5">
        <v>0</v>
      </c>
      <c r="Q395" s="5">
        <v>201824.88339999999</v>
      </c>
      <c r="R395" s="5">
        <v>38336129.8292</v>
      </c>
      <c r="S395" s="6">
        <f t="shared" si="47"/>
        <v>192973899.98379999</v>
      </c>
    </row>
    <row r="396" spans="1:19" ht="24.95" customHeight="1">
      <c r="A396" s="136"/>
      <c r="B396" s="134"/>
      <c r="C396" s="1">
        <v>8</v>
      </c>
      <c r="D396" s="5" t="s">
        <v>426</v>
      </c>
      <c r="E396" s="5">
        <v>141269860.50119999</v>
      </c>
      <c r="F396" s="5">
        <v>0</v>
      </c>
      <c r="G396" s="5">
        <v>184618.76269999999</v>
      </c>
      <c r="H396" s="5">
        <v>40736786.610200003</v>
      </c>
      <c r="I396" s="6">
        <f t="shared" si="46"/>
        <v>182191265.87409997</v>
      </c>
      <c r="J396" s="11"/>
      <c r="K396" s="138"/>
      <c r="L396" s="134"/>
      <c r="M396" s="12">
        <v>6</v>
      </c>
      <c r="N396" s="5" t="s">
        <v>777</v>
      </c>
      <c r="O396" s="5">
        <v>214443208.18380001</v>
      </c>
      <c r="P396" s="5">
        <v>0</v>
      </c>
      <c r="Q396" s="5">
        <v>280245.47930000001</v>
      </c>
      <c r="R396" s="5">
        <v>51864661.284100004</v>
      </c>
      <c r="S396" s="6">
        <f t="shared" si="47"/>
        <v>266588114.9472</v>
      </c>
    </row>
    <row r="397" spans="1:19" ht="24.95" customHeight="1">
      <c r="A397" s="136"/>
      <c r="B397" s="134"/>
      <c r="C397" s="1">
        <v>9</v>
      </c>
      <c r="D397" s="5" t="s">
        <v>427</v>
      </c>
      <c r="E397" s="5">
        <v>151859616.3281</v>
      </c>
      <c r="F397" s="5">
        <v>0</v>
      </c>
      <c r="G397" s="5">
        <v>198458.00349999999</v>
      </c>
      <c r="H397" s="5">
        <v>42056216.619099997</v>
      </c>
      <c r="I397" s="6">
        <f t="shared" si="46"/>
        <v>194114290.95070001</v>
      </c>
      <c r="J397" s="11"/>
      <c r="K397" s="138"/>
      <c r="L397" s="134"/>
      <c r="M397" s="12">
        <v>7</v>
      </c>
      <c r="N397" s="5" t="s">
        <v>778</v>
      </c>
      <c r="O397" s="5">
        <v>162860313.18360001</v>
      </c>
      <c r="P397" s="5">
        <v>0</v>
      </c>
      <c r="Q397" s="5">
        <v>212834.28330000001</v>
      </c>
      <c r="R397" s="5">
        <v>44154921.443999998</v>
      </c>
      <c r="S397" s="6">
        <f t="shared" si="47"/>
        <v>207228068.91090003</v>
      </c>
    </row>
    <row r="398" spans="1:19" ht="24.95" customHeight="1">
      <c r="A398" s="136"/>
      <c r="B398" s="134"/>
      <c r="C398" s="1">
        <v>10</v>
      </c>
      <c r="D398" s="5" t="s">
        <v>428</v>
      </c>
      <c r="E398" s="5">
        <v>152923198.0564</v>
      </c>
      <c r="F398" s="5">
        <v>0</v>
      </c>
      <c r="G398" s="5">
        <v>199847.94709999999</v>
      </c>
      <c r="H398" s="5">
        <v>43759259.106899999</v>
      </c>
      <c r="I398" s="6">
        <f t="shared" si="46"/>
        <v>196882305.11040002</v>
      </c>
      <c r="J398" s="11"/>
      <c r="K398" s="138"/>
      <c r="L398" s="134"/>
      <c r="M398" s="12">
        <v>8</v>
      </c>
      <c r="N398" s="5" t="s">
        <v>387</v>
      </c>
      <c r="O398" s="5">
        <v>147758647.6846</v>
      </c>
      <c r="P398" s="5">
        <v>0</v>
      </c>
      <c r="Q398" s="5">
        <v>193098.64550000001</v>
      </c>
      <c r="R398" s="5">
        <v>36373003.382299997</v>
      </c>
      <c r="S398" s="6">
        <f t="shared" si="47"/>
        <v>184324749.71239999</v>
      </c>
    </row>
    <row r="399" spans="1:19" ht="24.95" customHeight="1">
      <c r="A399" s="136"/>
      <c r="B399" s="134"/>
      <c r="C399" s="1">
        <v>11</v>
      </c>
      <c r="D399" s="5" t="s">
        <v>429</v>
      </c>
      <c r="E399" s="5">
        <v>141738669.75060001</v>
      </c>
      <c r="F399" s="5">
        <v>0</v>
      </c>
      <c r="G399" s="5">
        <v>185231.42689999999</v>
      </c>
      <c r="H399" s="5">
        <v>36435858.310199998</v>
      </c>
      <c r="I399" s="6">
        <f t="shared" si="46"/>
        <v>178359759.48770002</v>
      </c>
      <c r="J399" s="11"/>
      <c r="K399" s="138"/>
      <c r="L399" s="134"/>
      <c r="M399" s="12">
        <v>9</v>
      </c>
      <c r="N399" s="5" t="s">
        <v>779</v>
      </c>
      <c r="O399" s="5">
        <v>159731276.6126</v>
      </c>
      <c r="P399" s="5">
        <v>0</v>
      </c>
      <c r="Q399" s="5">
        <v>208745.09640000001</v>
      </c>
      <c r="R399" s="5">
        <v>38814263.211099997</v>
      </c>
      <c r="S399" s="6">
        <f t="shared" si="47"/>
        <v>198754284.92009997</v>
      </c>
    </row>
    <row r="400" spans="1:19" ht="24.95" customHeight="1">
      <c r="A400" s="136"/>
      <c r="B400" s="134"/>
      <c r="C400" s="1">
        <v>12</v>
      </c>
      <c r="D400" s="5" t="s">
        <v>430</v>
      </c>
      <c r="E400" s="5">
        <v>138859094.30219999</v>
      </c>
      <c r="F400" s="5">
        <v>0</v>
      </c>
      <c r="G400" s="5">
        <v>181468.2487</v>
      </c>
      <c r="H400" s="5">
        <v>40044542.176399998</v>
      </c>
      <c r="I400" s="6">
        <f t="shared" si="46"/>
        <v>179085104.72729999</v>
      </c>
      <c r="J400" s="11"/>
      <c r="K400" s="138"/>
      <c r="L400" s="134"/>
      <c r="M400" s="12">
        <v>10</v>
      </c>
      <c r="N400" s="5" t="s">
        <v>780</v>
      </c>
      <c r="O400" s="5">
        <v>210832258.52720001</v>
      </c>
      <c r="P400" s="5">
        <v>0</v>
      </c>
      <c r="Q400" s="5">
        <v>275526.50339999999</v>
      </c>
      <c r="R400" s="5">
        <v>44952668.776799999</v>
      </c>
      <c r="S400" s="6">
        <f t="shared" si="47"/>
        <v>256060453.80740002</v>
      </c>
    </row>
    <row r="401" spans="1:19" ht="24.95" customHeight="1">
      <c r="A401" s="136"/>
      <c r="B401" s="134"/>
      <c r="C401" s="1">
        <v>13</v>
      </c>
      <c r="D401" s="5" t="s">
        <v>431</v>
      </c>
      <c r="E401" s="5">
        <v>145088121.1873</v>
      </c>
      <c r="F401" s="5">
        <v>0</v>
      </c>
      <c r="G401" s="5">
        <v>189608.66329999999</v>
      </c>
      <c r="H401" s="5">
        <v>40970589.516900003</v>
      </c>
      <c r="I401" s="6">
        <f t="shared" si="46"/>
        <v>186248319.36750001</v>
      </c>
      <c r="J401" s="11"/>
      <c r="K401" s="138"/>
      <c r="L401" s="134"/>
      <c r="M401" s="12">
        <v>11</v>
      </c>
      <c r="N401" s="5" t="s">
        <v>781</v>
      </c>
      <c r="O401" s="5">
        <v>131639438.6621</v>
      </c>
      <c r="P401" s="5">
        <v>0</v>
      </c>
      <c r="Q401" s="5">
        <v>172033.2292</v>
      </c>
      <c r="R401" s="5">
        <v>33118545.6886</v>
      </c>
      <c r="S401" s="6">
        <f t="shared" si="47"/>
        <v>164930017.5799</v>
      </c>
    </row>
    <row r="402" spans="1:19" ht="24.95" customHeight="1">
      <c r="A402" s="136"/>
      <c r="B402" s="134"/>
      <c r="C402" s="1">
        <v>14</v>
      </c>
      <c r="D402" s="5" t="s">
        <v>432</v>
      </c>
      <c r="E402" s="5">
        <v>129419255.163</v>
      </c>
      <c r="F402" s="5">
        <v>0</v>
      </c>
      <c r="G402" s="5">
        <v>169131.77849999999</v>
      </c>
      <c r="H402" s="5">
        <v>37293135.6347</v>
      </c>
      <c r="I402" s="6">
        <f t="shared" si="46"/>
        <v>166881522.57620001</v>
      </c>
      <c r="J402" s="11"/>
      <c r="K402" s="138"/>
      <c r="L402" s="134"/>
      <c r="M402" s="12">
        <v>12</v>
      </c>
      <c r="N402" s="5" t="s">
        <v>782</v>
      </c>
      <c r="O402" s="5">
        <v>152045727.47220001</v>
      </c>
      <c r="P402" s="5">
        <v>0</v>
      </c>
      <c r="Q402" s="5">
        <v>198701.22320000001</v>
      </c>
      <c r="R402" s="5">
        <v>39141905.379600003</v>
      </c>
      <c r="S402" s="6">
        <f t="shared" si="47"/>
        <v>191386334.07499999</v>
      </c>
    </row>
    <row r="403" spans="1:19" ht="24.95" customHeight="1">
      <c r="A403" s="136"/>
      <c r="B403" s="134"/>
      <c r="C403" s="1">
        <v>15</v>
      </c>
      <c r="D403" s="5" t="s">
        <v>433</v>
      </c>
      <c r="E403" s="5">
        <v>128743914.1851</v>
      </c>
      <c r="F403" s="5">
        <v>0</v>
      </c>
      <c r="G403" s="5">
        <v>168249.20800000001</v>
      </c>
      <c r="H403" s="5">
        <v>33808737.667400002</v>
      </c>
      <c r="I403" s="6">
        <f t="shared" si="46"/>
        <v>162720901.06050003</v>
      </c>
      <c r="J403" s="11"/>
      <c r="K403" s="138"/>
      <c r="L403" s="134"/>
      <c r="M403" s="12">
        <v>13</v>
      </c>
      <c r="N403" s="5" t="s">
        <v>783</v>
      </c>
      <c r="O403" s="5">
        <v>161087449.89480001</v>
      </c>
      <c r="P403" s="5">
        <v>0</v>
      </c>
      <c r="Q403" s="5">
        <v>210517.41380000001</v>
      </c>
      <c r="R403" s="5">
        <v>42991662.9912</v>
      </c>
      <c r="S403" s="6">
        <f t="shared" si="47"/>
        <v>204289630.29980001</v>
      </c>
    </row>
    <row r="404" spans="1:19" ht="24.95" customHeight="1">
      <c r="A404" s="136"/>
      <c r="B404" s="134"/>
      <c r="C404" s="1">
        <v>16</v>
      </c>
      <c r="D404" s="5" t="s">
        <v>434</v>
      </c>
      <c r="E404" s="5">
        <v>139142671.3337</v>
      </c>
      <c r="F404" s="5">
        <v>0</v>
      </c>
      <c r="G404" s="5">
        <v>181838.84179999999</v>
      </c>
      <c r="H404" s="5">
        <v>40210256.708300002</v>
      </c>
      <c r="I404" s="6">
        <f t="shared" si="46"/>
        <v>179534766.8838</v>
      </c>
      <c r="J404" s="11"/>
      <c r="K404" s="139"/>
      <c r="L404" s="132"/>
      <c r="M404" s="12">
        <v>14</v>
      </c>
      <c r="N404" s="5" t="s">
        <v>784</v>
      </c>
      <c r="O404" s="5">
        <v>177906105.57350001</v>
      </c>
      <c r="P404" s="5">
        <v>0</v>
      </c>
      <c r="Q404" s="5">
        <v>232496.9032</v>
      </c>
      <c r="R404" s="5">
        <v>45099373.094899997</v>
      </c>
      <c r="S404" s="6">
        <f t="shared" si="47"/>
        <v>223237975.57160002</v>
      </c>
    </row>
    <row r="405" spans="1:19" ht="24.95" customHeight="1">
      <c r="A405" s="136"/>
      <c r="B405" s="134"/>
      <c r="C405" s="1">
        <v>17</v>
      </c>
      <c r="D405" s="5" t="s">
        <v>435</v>
      </c>
      <c r="E405" s="5">
        <v>158891284.94549999</v>
      </c>
      <c r="F405" s="5">
        <v>0</v>
      </c>
      <c r="G405" s="5">
        <v>207647.3518</v>
      </c>
      <c r="H405" s="5">
        <v>46349040.963500001</v>
      </c>
      <c r="I405" s="6">
        <f t="shared" si="46"/>
        <v>205447973.26079997</v>
      </c>
      <c r="J405" s="11"/>
      <c r="K405" s="18"/>
      <c r="L405" s="122" t="s">
        <v>847</v>
      </c>
      <c r="M405" s="123"/>
      <c r="N405" s="124"/>
      <c r="O405" s="14">
        <f>SUM(O391:O404)</f>
        <v>2287836734.5169001</v>
      </c>
      <c r="P405" s="14">
        <f t="shared" ref="P405:S405" si="48">SUM(P391:P404)</f>
        <v>0</v>
      </c>
      <c r="Q405" s="14">
        <f t="shared" si="48"/>
        <v>2989863.4122000001</v>
      </c>
      <c r="R405" s="14">
        <f t="shared" si="48"/>
        <v>566720748.58340001</v>
      </c>
      <c r="S405" s="14">
        <f t="shared" si="48"/>
        <v>2857547346.5124998</v>
      </c>
    </row>
    <row r="406" spans="1:19" ht="24.95" customHeight="1">
      <c r="A406" s="136"/>
      <c r="B406" s="134"/>
      <c r="C406" s="1">
        <v>18</v>
      </c>
      <c r="D406" s="5" t="s">
        <v>436</v>
      </c>
      <c r="E406" s="5">
        <v>191030490.57570001</v>
      </c>
      <c r="F406" s="5">
        <v>0</v>
      </c>
      <c r="G406" s="5">
        <v>249648.52859999999</v>
      </c>
      <c r="H406" s="5">
        <v>52407315.827799998</v>
      </c>
      <c r="I406" s="6">
        <f t="shared" si="46"/>
        <v>243687454.93210003</v>
      </c>
      <c r="J406" s="11"/>
      <c r="K406" s="137">
        <v>37</v>
      </c>
      <c r="L406" s="131" t="s">
        <v>60</v>
      </c>
      <c r="M406" s="12">
        <v>1</v>
      </c>
      <c r="N406" s="5" t="s">
        <v>785</v>
      </c>
      <c r="O406" s="5">
        <v>117519571.6787</v>
      </c>
      <c r="P406" s="5">
        <v>0</v>
      </c>
      <c r="Q406" s="5">
        <v>153580.65650000001</v>
      </c>
      <c r="R406" s="5">
        <v>247610275.34650001</v>
      </c>
      <c r="S406" s="6">
        <f t="shared" si="47"/>
        <v>365283427.68169999</v>
      </c>
    </row>
    <row r="407" spans="1:19" ht="24.95" customHeight="1">
      <c r="A407" s="136"/>
      <c r="B407" s="134"/>
      <c r="C407" s="1">
        <v>19</v>
      </c>
      <c r="D407" s="5" t="s">
        <v>437</v>
      </c>
      <c r="E407" s="5">
        <v>131338181.30940001</v>
      </c>
      <c r="F407" s="5">
        <v>0</v>
      </c>
      <c r="G407" s="5">
        <v>171639.53049999999</v>
      </c>
      <c r="H407" s="5">
        <v>38920515.957400002</v>
      </c>
      <c r="I407" s="6">
        <f t="shared" si="46"/>
        <v>170430336.79730001</v>
      </c>
      <c r="J407" s="11"/>
      <c r="K407" s="138"/>
      <c r="L407" s="134"/>
      <c r="M407" s="12">
        <v>2</v>
      </c>
      <c r="N407" s="5" t="s">
        <v>786</v>
      </c>
      <c r="O407" s="5">
        <v>299999650.59670001</v>
      </c>
      <c r="P407" s="5">
        <v>0</v>
      </c>
      <c r="Q407" s="5">
        <v>392055.06469999999</v>
      </c>
      <c r="R407" s="5">
        <v>302150881.29839998</v>
      </c>
      <c r="S407" s="6">
        <f t="shared" si="47"/>
        <v>602542586.9598</v>
      </c>
    </row>
    <row r="408" spans="1:19" ht="24.95" customHeight="1">
      <c r="A408" s="136"/>
      <c r="B408" s="134"/>
      <c r="C408" s="1">
        <v>20</v>
      </c>
      <c r="D408" s="5" t="s">
        <v>438</v>
      </c>
      <c r="E408" s="5">
        <v>126553085.03120001</v>
      </c>
      <c r="F408" s="5">
        <v>0</v>
      </c>
      <c r="G408" s="5">
        <v>165386.11910000001</v>
      </c>
      <c r="H408" s="5">
        <v>36636336.5396</v>
      </c>
      <c r="I408" s="6">
        <f t="shared" si="46"/>
        <v>163354807.68990001</v>
      </c>
      <c r="J408" s="11"/>
      <c r="K408" s="138"/>
      <c r="L408" s="134"/>
      <c r="M408" s="12">
        <v>3</v>
      </c>
      <c r="N408" s="5" t="s">
        <v>787</v>
      </c>
      <c r="O408" s="5">
        <v>168981599.2509</v>
      </c>
      <c r="P408" s="5">
        <v>0</v>
      </c>
      <c r="Q408" s="5">
        <v>220833.89660000001</v>
      </c>
      <c r="R408" s="5">
        <v>260392712.7186</v>
      </c>
      <c r="S408" s="6">
        <f t="shared" si="47"/>
        <v>429595145.86610001</v>
      </c>
    </row>
    <row r="409" spans="1:19" ht="24.95" customHeight="1">
      <c r="A409" s="136"/>
      <c r="B409" s="134"/>
      <c r="C409" s="1">
        <v>21</v>
      </c>
      <c r="D409" s="5" t="s">
        <v>439</v>
      </c>
      <c r="E409" s="5">
        <v>184389152.5539</v>
      </c>
      <c r="F409" s="5">
        <v>0</v>
      </c>
      <c r="G409" s="5">
        <v>240969.2844</v>
      </c>
      <c r="H409" s="5">
        <v>52669823.399700001</v>
      </c>
      <c r="I409" s="6">
        <f t="shared" si="46"/>
        <v>237299945.23799998</v>
      </c>
      <c r="J409" s="11"/>
      <c r="K409" s="138"/>
      <c r="L409" s="134"/>
      <c r="M409" s="12">
        <v>4</v>
      </c>
      <c r="N409" s="5" t="s">
        <v>788</v>
      </c>
      <c r="O409" s="5">
        <v>144819470.84509999</v>
      </c>
      <c r="P409" s="5">
        <v>0</v>
      </c>
      <c r="Q409" s="5">
        <v>189257.57709999999</v>
      </c>
      <c r="R409" s="5">
        <v>255133018.30399999</v>
      </c>
      <c r="S409" s="6">
        <f t="shared" si="47"/>
        <v>400141746.72619998</v>
      </c>
    </row>
    <row r="410" spans="1:19" ht="24.95" customHeight="1">
      <c r="A410" s="136"/>
      <c r="B410" s="134"/>
      <c r="C410" s="1">
        <v>22</v>
      </c>
      <c r="D410" s="5" t="s">
        <v>440</v>
      </c>
      <c r="E410" s="5">
        <v>122718144.9179</v>
      </c>
      <c r="F410" s="5">
        <v>0</v>
      </c>
      <c r="G410" s="5">
        <v>160374.4209</v>
      </c>
      <c r="H410" s="5">
        <v>35695596.045900002</v>
      </c>
      <c r="I410" s="6">
        <f t="shared" si="46"/>
        <v>158574115.3847</v>
      </c>
      <c r="J410" s="11"/>
      <c r="K410" s="138"/>
      <c r="L410" s="134"/>
      <c r="M410" s="12">
        <v>5</v>
      </c>
      <c r="N410" s="5" t="s">
        <v>789</v>
      </c>
      <c r="O410" s="5">
        <v>137603122.0449</v>
      </c>
      <c r="P410" s="5">
        <v>0</v>
      </c>
      <c r="Q410" s="5">
        <v>179826.8792</v>
      </c>
      <c r="R410" s="5">
        <v>250558221.74649999</v>
      </c>
      <c r="S410" s="6">
        <f t="shared" si="47"/>
        <v>388341170.6706</v>
      </c>
    </row>
    <row r="411" spans="1:19" ht="24.95" customHeight="1">
      <c r="A411" s="136"/>
      <c r="B411" s="134"/>
      <c r="C411" s="1">
        <v>23</v>
      </c>
      <c r="D411" s="5" t="s">
        <v>441</v>
      </c>
      <c r="E411" s="5">
        <v>123847746.59819999</v>
      </c>
      <c r="F411" s="5">
        <v>0</v>
      </c>
      <c r="G411" s="5">
        <v>161850.64290000001</v>
      </c>
      <c r="H411" s="5">
        <v>35341824.300800003</v>
      </c>
      <c r="I411" s="6">
        <f t="shared" si="46"/>
        <v>159351421.54190001</v>
      </c>
      <c r="J411" s="11"/>
      <c r="K411" s="139"/>
      <c r="L411" s="132"/>
      <c r="M411" s="12">
        <v>6</v>
      </c>
      <c r="N411" s="5" t="s">
        <v>790</v>
      </c>
      <c r="O411" s="5">
        <v>141543793.567</v>
      </c>
      <c r="P411" s="5">
        <v>0</v>
      </c>
      <c r="Q411" s="5">
        <v>184976.75260000001</v>
      </c>
      <c r="R411" s="5">
        <v>249684963.7245</v>
      </c>
      <c r="S411" s="6">
        <f t="shared" si="47"/>
        <v>391413734.04410005</v>
      </c>
    </row>
    <row r="412" spans="1:19" ht="24.95" customHeight="1" thickBot="1">
      <c r="A412" s="136"/>
      <c r="B412" s="134"/>
      <c r="C412" s="1">
        <v>24</v>
      </c>
      <c r="D412" s="5" t="s">
        <v>442</v>
      </c>
      <c r="E412" s="5">
        <v>159778494.6487</v>
      </c>
      <c r="F412" s="5">
        <v>0</v>
      </c>
      <c r="G412" s="5">
        <v>208806.8034</v>
      </c>
      <c r="H412" s="5">
        <v>45039684.095700003</v>
      </c>
      <c r="I412" s="6">
        <f t="shared" si="46"/>
        <v>205026985.5478</v>
      </c>
      <c r="J412" s="11"/>
      <c r="K412" s="18"/>
      <c r="L412" s="122" t="s">
        <v>60</v>
      </c>
      <c r="M412" s="123"/>
      <c r="N412" s="124"/>
      <c r="O412" s="19">
        <f>SUM(O406:O411)</f>
        <v>1010467207.9833001</v>
      </c>
      <c r="P412" s="19">
        <f t="shared" ref="P412:S412" si="49">SUM(P406:P411)</f>
        <v>0</v>
      </c>
      <c r="Q412" s="19">
        <f t="shared" si="49"/>
        <v>1320530.8267000001</v>
      </c>
      <c r="R412" s="19">
        <f t="shared" si="49"/>
        <v>1565530073.1385</v>
      </c>
      <c r="S412" s="19">
        <f t="shared" si="49"/>
        <v>2577317811.9484997</v>
      </c>
    </row>
    <row r="413" spans="1:19" ht="24.95" customHeight="1" thickTop="1" thickBot="1">
      <c r="A413" s="136"/>
      <c r="B413" s="134"/>
      <c r="C413" s="1">
        <v>25</v>
      </c>
      <c r="D413" s="5" t="s">
        <v>443</v>
      </c>
      <c r="E413" s="5">
        <v>163258192.79190001</v>
      </c>
      <c r="F413" s="5">
        <v>0</v>
      </c>
      <c r="G413" s="5">
        <v>213354.25289999999</v>
      </c>
      <c r="H413" s="5">
        <v>47402555.194799997</v>
      </c>
      <c r="I413" s="6">
        <f t="shared" si="46"/>
        <v>210874102.2396</v>
      </c>
      <c r="J413" s="11"/>
      <c r="K413" s="122"/>
      <c r="L413" s="123"/>
      <c r="M413" s="123"/>
      <c r="N413" s="124"/>
      <c r="O413" s="10">
        <v>111210198838.41455</v>
      </c>
      <c r="P413" s="14">
        <v>-775428156.7662977</v>
      </c>
      <c r="Q413" s="14">
        <v>145335241.60420004</v>
      </c>
      <c r="R413" s="14">
        <v>35337675174.524773</v>
      </c>
      <c r="S413" s="8">
        <f>O413+P413+Q413+R413</f>
        <v>145917781097.77722</v>
      </c>
    </row>
    <row r="414" spans="1:19" ht="13.5" thickTop="1">
      <c r="E414" s="30">
        <v>3649343661.6517997</v>
      </c>
      <c r="F414" s="30">
        <v>0</v>
      </c>
      <c r="G414" s="30">
        <v>4769151.1056999993</v>
      </c>
      <c r="H414" s="30">
        <v>1040553310.0404</v>
      </c>
      <c r="I414" s="30">
        <v>4694666122.7978992</v>
      </c>
    </row>
  </sheetData>
  <mergeCells count="116"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</mergeCells>
  <phoneticPr fontId="3" type="noConversion"/>
  <pageMargins left="0.24" right="0.2" top="0.17" bottom="0.44" header="0.17" footer="0.17"/>
  <pageSetup scale="44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tabSelected="1" topLeftCell="A36" workbookViewId="0">
      <selection activeCell="B52" sqref="B52"/>
    </sheetView>
  </sheetViews>
  <sheetFormatPr defaultRowHeight="12.75"/>
  <cols>
    <col min="2" max="2" width="24.140625" customWidth="1"/>
    <col min="4" max="4" width="25.5703125" customWidth="1"/>
    <col min="5" max="5" width="24" customWidth="1"/>
    <col min="6" max="6" width="23.42578125" customWidth="1"/>
    <col min="7" max="7" width="25" customWidth="1"/>
    <col min="8" max="8" width="26.140625" customWidth="1"/>
    <col min="9" max="9" width="8.42578125" customWidth="1"/>
  </cols>
  <sheetData>
    <row r="1" spans="1:9" ht="39.75" customHeight="1">
      <c r="A1" s="141"/>
      <c r="B1" s="141"/>
      <c r="C1" s="141"/>
      <c r="D1" s="141"/>
      <c r="E1" s="141"/>
      <c r="F1" s="141"/>
      <c r="G1" s="141"/>
      <c r="H1" s="141"/>
      <c r="I1" s="141"/>
    </row>
    <row r="2" spans="1:9" ht="25.5">
      <c r="A2" s="142"/>
      <c r="B2" s="143"/>
      <c r="C2" s="143"/>
      <c r="D2" s="143"/>
      <c r="E2" s="143"/>
      <c r="F2" s="143"/>
      <c r="G2" s="143"/>
      <c r="H2" s="143"/>
      <c r="I2" s="144"/>
    </row>
    <row r="3" spans="1:9" ht="36.75" customHeight="1">
      <c r="A3" s="145" t="s">
        <v>912</v>
      </c>
      <c r="B3" s="145"/>
      <c r="C3" s="145"/>
      <c r="D3" s="145"/>
      <c r="E3" s="145"/>
      <c r="F3" s="145"/>
      <c r="G3" s="145"/>
      <c r="H3" s="145"/>
      <c r="I3" s="145"/>
    </row>
    <row r="4" spans="1:9" ht="19.5">
      <c r="A4" s="99"/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1" t="s">
        <v>909</v>
      </c>
      <c r="I4" s="102"/>
    </row>
    <row r="5" spans="1:9" ht="71.25" customHeight="1">
      <c r="A5" s="103" t="s">
        <v>0</v>
      </c>
      <c r="B5" s="103" t="s">
        <v>14</v>
      </c>
      <c r="C5" s="104" t="s">
        <v>1</v>
      </c>
      <c r="D5" s="105" t="s">
        <v>5</v>
      </c>
      <c r="E5" s="106" t="s">
        <v>880</v>
      </c>
      <c r="F5" s="78" t="s">
        <v>903</v>
      </c>
      <c r="G5" s="103" t="s">
        <v>10</v>
      </c>
      <c r="H5" s="103" t="s">
        <v>13</v>
      </c>
      <c r="I5" s="103" t="s">
        <v>0</v>
      </c>
    </row>
    <row r="6" spans="1:9" ht="18.75">
      <c r="A6" s="87"/>
      <c r="B6" s="87"/>
      <c r="C6" s="87"/>
      <c r="D6" s="79" t="s">
        <v>900</v>
      </c>
      <c r="E6" s="79" t="s">
        <v>900</v>
      </c>
      <c r="F6" s="79" t="s">
        <v>900</v>
      </c>
      <c r="G6" s="79" t="s">
        <v>900</v>
      </c>
      <c r="H6" s="79" t="s">
        <v>900</v>
      </c>
      <c r="I6" s="87"/>
    </row>
    <row r="7" spans="1:9" ht="18.75">
      <c r="A7" s="107">
        <v>1</v>
      </c>
      <c r="B7" s="87" t="s">
        <v>24</v>
      </c>
      <c r="C7" s="107">
        <v>17</v>
      </c>
      <c r="D7" s="87">
        <v>2308297695.1118999</v>
      </c>
      <c r="E7" s="87">
        <v>0</v>
      </c>
      <c r="F7" s="87">
        <v>3016602.8539</v>
      </c>
      <c r="G7" s="87">
        <v>620509722.574</v>
      </c>
      <c r="H7" s="87">
        <f>D7+E7+F7+G7</f>
        <v>2931824020.5397997</v>
      </c>
      <c r="I7" s="108">
        <v>1</v>
      </c>
    </row>
    <row r="8" spans="1:9" ht="18.75">
      <c r="A8" s="107">
        <v>2</v>
      </c>
      <c r="B8" s="87" t="s">
        <v>25</v>
      </c>
      <c r="C8" s="107">
        <v>21</v>
      </c>
      <c r="D8" s="87">
        <v>2911586247.6858001</v>
      </c>
      <c r="E8" s="87">
        <v>0</v>
      </c>
      <c r="F8" s="87">
        <v>3805011.5471000001</v>
      </c>
      <c r="G8" s="87">
        <v>730906180.33130002</v>
      </c>
      <c r="H8" s="87">
        <f t="shared" ref="H8:H43" si="0">D8+E8+F8+G8</f>
        <v>3646297439.5642004</v>
      </c>
      <c r="I8" s="108">
        <v>2</v>
      </c>
    </row>
    <row r="9" spans="1:9" ht="18.75">
      <c r="A9" s="107">
        <v>3</v>
      </c>
      <c r="B9" s="87" t="s">
        <v>26</v>
      </c>
      <c r="C9" s="107">
        <v>31</v>
      </c>
      <c r="D9" s="87">
        <v>3878061789.0955</v>
      </c>
      <c r="E9" s="87">
        <v>0</v>
      </c>
      <c r="F9" s="87">
        <v>5068051.7880999995</v>
      </c>
      <c r="G9" s="87">
        <v>1073297068.0534</v>
      </c>
      <c r="H9" s="87">
        <f t="shared" si="0"/>
        <v>4956426908.9370003</v>
      </c>
      <c r="I9" s="108">
        <v>3</v>
      </c>
    </row>
    <row r="10" spans="1:9" ht="18.75">
      <c r="A10" s="107">
        <v>4</v>
      </c>
      <c r="B10" s="87" t="s">
        <v>27</v>
      </c>
      <c r="C10" s="107">
        <v>21</v>
      </c>
      <c r="D10" s="87">
        <v>2927320768.4533</v>
      </c>
      <c r="E10" s="87">
        <v>0</v>
      </c>
      <c r="F10" s="87">
        <v>3825574.2332000001</v>
      </c>
      <c r="G10" s="87">
        <v>809378073.51639998</v>
      </c>
      <c r="H10" s="87">
        <f t="shared" si="0"/>
        <v>3740524416.2028999</v>
      </c>
      <c r="I10" s="108">
        <v>4</v>
      </c>
    </row>
    <row r="11" spans="1:9" ht="18.75">
      <c r="A11" s="107">
        <v>5</v>
      </c>
      <c r="B11" s="87" t="s">
        <v>28</v>
      </c>
      <c r="C11" s="107">
        <v>20</v>
      </c>
      <c r="D11" s="87">
        <v>3323088352.4731998</v>
      </c>
      <c r="E11" s="87">
        <v>0</v>
      </c>
      <c r="F11" s="87">
        <v>4342783.7880999995</v>
      </c>
      <c r="G11" s="87">
        <v>811764180.89520001</v>
      </c>
      <c r="H11" s="87">
        <f t="shared" si="0"/>
        <v>4139195317.1564999</v>
      </c>
      <c r="I11" s="108">
        <v>5</v>
      </c>
    </row>
    <row r="12" spans="1:9" ht="18.75">
      <c r="A12" s="107">
        <v>6</v>
      </c>
      <c r="B12" s="87" t="s">
        <v>29</v>
      </c>
      <c r="C12" s="107">
        <v>8</v>
      </c>
      <c r="D12" s="87">
        <v>1352618595.5659001</v>
      </c>
      <c r="E12" s="87">
        <v>0</v>
      </c>
      <c r="F12" s="87">
        <v>1767671.9622</v>
      </c>
      <c r="G12" s="87">
        <v>383690252.67339998</v>
      </c>
      <c r="H12" s="87">
        <f t="shared" si="0"/>
        <v>1738076520.2014999</v>
      </c>
      <c r="I12" s="108">
        <v>6</v>
      </c>
    </row>
    <row r="13" spans="1:9" ht="18.75">
      <c r="A13" s="107">
        <v>7</v>
      </c>
      <c r="B13" s="87" t="s">
        <v>30</v>
      </c>
      <c r="C13" s="107">
        <v>23</v>
      </c>
      <c r="D13" s="87">
        <v>3616034437.6704998</v>
      </c>
      <c r="E13" s="87">
        <f>-139538498.52</f>
        <v>-139538498.52000001</v>
      </c>
      <c r="F13" s="87">
        <v>4725620.8886000002</v>
      </c>
      <c r="G13" s="87">
        <v>847442174.82739997</v>
      </c>
      <c r="H13" s="87">
        <f t="shared" si="0"/>
        <v>4328663734.8664999</v>
      </c>
      <c r="I13" s="108">
        <v>7</v>
      </c>
    </row>
    <row r="14" spans="1:9" ht="18.75">
      <c r="A14" s="107">
        <v>8</v>
      </c>
      <c r="B14" s="87" t="s">
        <v>31</v>
      </c>
      <c r="C14" s="107">
        <v>27</v>
      </c>
      <c r="D14" s="87">
        <v>3925929760.2129998</v>
      </c>
      <c r="E14" s="87">
        <v>0</v>
      </c>
      <c r="F14" s="87">
        <v>5130608.1294</v>
      </c>
      <c r="G14" s="87">
        <v>947135288.26240003</v>
      </c>
      <c r="H14" s="87">
        <f t="shared" si="0"/>
        <v>4878195656.6047993</v>
      </c>
      <c r="I14" s="108">
        <v>8</v>
      </c>
    </row>
    <row r="15" spans="1:9" ht="18.75">
      <c r="A15" s="107">
        <v>9</v>
      </c>
      <c r="B15" s="87" t="s">
        <v>32</v>
      </c>
      <c r="C15" s="107">
        <v>18</v>
      </c>
      <c r="D15" s="87">
        <v>2530923265.6949</v>
      </c>
      <c r="E15" s="87">
        <f>-38551266.1</f>
        <v>-38551266.100000001</v>
      </c>
      <c r="F15" s="87">
        <v>3307541.4679</v>
      </c>
      <c r="G15" s="87">
        <v>645667432.78040004</v>
      </c>
      <c r="H15" s="87">
        <f t="shared" si="0"/>
        <v>3141346973.8431997</v>
      </c>
      <c r="I15" s="108">
        <v>9</v>
      </c>
    </row>
    <row r="16" spans="1:9" ht="18.75">
      <c r="A16" s="107">
        <v>10</v>
      </c>
      <c r="B16" s="87" t="s">
        <v>33</v>
      </c>
      <c r="C16" s="107">
        <v>25</v>
      </c>
      <c r="D16" s="87">
        <v>3243015174.9974999</v>
      </c>
      <c r="E16" s="87">
        <v>0</v>
      </c>
      <c r="F16" s="87">
        <v>4238140.0168000003</v>
      </c>
      <c r="G16" s="87">
        <v>947304562.64479995</v>
      </c>
      <c r="H16" s="87">
        <f t="shared" si="0"/>
        <v>4194557877.6590996</v>
      </c>
      <c r="I16" s="108">
        <v>10</v>
      </c>
    </row>
    <row r="17" spans="1:9" ht="18.75">
      <c r="A17" s="107">
        <v>11</v>
      </c>
      <c r="B17" s="87" t="s">
        <v>34</v>
      </c>
      <c r="C17" s="107">
        <v>13</v>
      </c>
      <c r="D17" s="87">
        <v>1872213920.6269</v>
      </c>
      <c r="E17" s="87">
        <f>-49483769.7163</f>
        <v>-49483769.716300003</v>
      </c>
      <c r="F17" s="87">
        <v>2446706.0156999999</v>
      </c>
      <c r="G17" s="87">
        <v>493888632.37169999</v>
      </c>
      <c r="H17" s="87">
        <f t="shared" si="0"/>
        <v>2319065489.2979999</v>
      </c>
      <c r="I17" s="108">
        <v>11</v>
      </c>
    </row>
    <row r="18" spans="1:9" ht="18.75">
      <c r="A18" s="107">
        <v>12</v>
      </c>
      <c r="B18" s="87" t="s">
        <v>35</v>
      </c>
      <c r="C18" s="107">
        <v>18</v>
      </c>
      <c r="D18" s="87">
        <v>2481345553.5743999</v>
      </c>
      <c r="E18" s="87">
        <v>0</v>
      </c>
      <c r="F18" s="87">
        <v>3242750.7485000002</v>
      </c>
      <c r="G18" s="87">
        <v>710678425.15610003</v>
      </c>
      <c r="H18" s="87">
        <f t="shared" si="0"/>
        <v>3195266729.4790001</v>
      </c>
      <c r="I18" s="108">
        <v>12</v>
      </c>
    </row>
    <row r="19" spans="1:9" ht="18.75">
      <c r="A19" s="107">
        <v>13</v>
      </c>
      <c r="B19" s="87" t="s">
        <v>36</v>
      </c>
      <c r="C19" s="107">
        <v>16</v>
      </c>
      <c r="D19" s="87">
        <v>1970278353.9202001</v>
      </c>
      <c r="E19" s="87">
        <v>0</v>
      </c>
      <c r="F19" s="87">
        <v>2574861.6905</v>
      </c>
      <c r="G19" s="87">
        <v>553344035.03369999</v>
      </c>
      <c r="H19" s="87">
        <f t="shared" si="0"/>
        <v>2526197250.6444001</v>
      </c>
      <c r="I19" s="108">
        <v>13</v>
      </c>
    </row>
    <row r="20" spans="1:9" ht="18.75">
      <c r="A20" s="107">
        <v>14</v>
      </c>
      <c r="B20" s="87" t="s">
        <v>37</v>
      </c>
      <c r="C20" s="107">
        <v>17</v>
      </c>
      <c r="D20" s="87">
        <v>2521083972.6012001</v>
      </c>
      <c r="E20" s="87">
        <v>0</v>
      </c>
      <c r="F20" s="87">
        <v>3294682.9706000001</v>
      </c>
      <c r="G20" s="87">
        <v>674107768.42229998</v>
      </c>
      <c r="H20" s="87">
        <f t="shared" si="0"/>
        <v>3198486423.9941001</v>
      </c>
      <c r="I20" s="108">
        <v>14</v>
      </c>
    </row>
    <row r="21" spans="1:9" ht="18.75">
      <c r="A21" s="107">
        <v>15</v>
      </c>
      <c r="B21" s="87" t="s">
        <v>38</v>
      </c>
      <c r="C21" s="107">
        <v>11</v>
      </c>
      <c r="D21" s="87">
        <v>1727448498.8183</v>
      </c>
      <c r="E21" s="87">
        <f>-53983557.43</f>
        <v>-53983557.43</v>
      </c>
      <c r="F21" s="87">
        <v>2257519.0724999998</v>
      </c>
      <c r="G21" s="87">
        <v>485890818.45810002</v>
      </c>
      <c r="H21" s="87">
        <f t="shared" si="0"/>
        <v>2161613278.9189</v>
      </c>
      <c r="I21" s="108">
        <v>15</v>
      </c>
    </row>
    <row r="22" spans="1:9" ht="18.75">
      <c r="A22" s="107">
        <v>16</v>
      </c>
      <c r="B22" s="87" t="s">
        <v>39</v>
      </c>
      <c r="C22" s="107">
        <v>27</v>
      </c>
      <c r="D22" s="87">
        <v>3378813333.7318001</v>
      </c>
      <c r="E22" s="87">
        <v>0</v>
      </c>
      <c r="F22" s="87">
        <v>4415608.0766000003</v>
      </c>
      <c r="G22" s="87">
        <v>921358058.55879998</v>
      </c>
      <c r="H22" s="87">
        <f t="shared" si="0"/>
        <v>4304587000.3671999</v>
      </c>
      <c r="I22" s="108">
        <v>16</v>
      </c>
    </row>
    <row r="23" spans="1:9" ht="18.75">
      <c r="A23" s="107">
        <v>17</v>
      </c>
      <c r="B23" s="87" t="s">
        <v>40</v>
      </c>
      <c r="C23" s="107">
        <v>27</v>
      </c>
      <c r="D23" s="87">
        <v>3549761533.1181998</v>
      </c>
      <c r="E23" s="87">
        <v>0</v>
      </c>
      <c r="F23" s="87">
        <v>4639012.0280999998</v>
      </c>
      <c r="G23" s="87">
        <v>998387108.01800001</v>
      </c>
      <c r="H23" s="87">
        <f t="shared" si="0"/>
        <v>4552787653.1643</v>
      </c>
      <c r="I23" s="108">
        <v>17</v>
      </c>
    </row>
    <row r="24" spans="1:9" ht="18.75">
      <c r="A24" s="107">
        <v>18</v>
      </c>
      <c r="B24" s="87" t="s">
        <v>41</v>
      </c>
      <c r="C24" s="107">
        <v>23</v>
      </c>
      <c r="D24" s="87">
        <v>3992042971.0418</v>
      </c>
      <c r="E24" s="87">
        <v>0</v>
      </c>
      <c r="F24" s="87">
        <v>5217008.2938000001</v>
      </c>
      <c r="G24" s="87">
        <v>1055824472.0064</v>
      </c>
      <c r="H24" s="87">
        <f t="shared" si="0"/>
        <v>5053084451.342</v>
      </c>
      <c r="I24" s="108">
        <v>18</v>
      </c>
    </row>
    <row r="25" spans="1:9" ht="18.75">
      <c r="A25" s="107">
        <v>19</v>
      </c>
      <c r="B25" s="87" t="s">
        <v>42</v>
      </c>
      <c r="C25" s="107">
        <v>44</v>
      </c>
      <c r="D25" s="87">
        <v>6355674550.8514996</v>
      </c>
      <c r="E25" s="87">
        <v>0</v>
      </c>
      <c r="F25" s="87">
        <v>8305924.3311000001</v>
      </c>
      <c r="G25" s="87">
        <v>1810072358.6696</v>
      </c>
      <c r="H25" s="87">
        <f t="shared" si="0"/>
        <v>8174052833.8521996</v>
      </c>
      <c r="I25" s="108">
        <v>19</v>
      </c>
    </row>
    <row r="26" spans="1:9" ht="18.75">
      <c r="A26" s="107">
        <v>20</v>
      </c>
      <c r="B26" s="87" t="s">
        <v>43</v>
      </c>
      <c r="C26" s="107">
        <v>34</v>
      </c>
      <c r="D26" s="87">
        <v>4838683218.2427998</v>
      </c>
      <c r="E26" s="87">
        <v>0</v>
      </c>
      <c r="F26" s="87">
        <v>6323441.5723000001</v>
      </c>
      <c r="G26" s="87">
        <v>1224667253.4504001</v>
      </c>
      <c r="H26" s="87">
        <f t="shared" si="0"/>
        <v>6069673913.2655001</v>
      </c>
      <c r="I26" s="108">
        <v>20</v>
      </c>
    </row>
    <row r="27" spans="1:9" ht="18.75">
      <c r="A27" s="107">
        <v>21</v>
      </c>
      <c r="B27" s="87" t="s">
        <v>44</v>
      </c>
      <c r="C27" s="107">
        <v>21</v>
      </c>
      <c r="D27" s="87">
        <v>3053728490.7870002</v>
      </c>
      <c r="E27" s="87">
        <v>0</v>
      </c>
      <c r="F27" s="87">
        <v>3990770.3848000001</v>
      </c>
      <c r="G27" s="87">
        <v>743595552.4325</v>
      </c>
      <c r="H27" s="87">
        <f t="shared" si="0"/>
        <v>3801314813.6043</v>
      </c>
      <c r="I27" s="108">
        <v>21</v>
      </c>
    </row>
    <row r="28" spans="1:9" ht="18.75">
      <c r="A28" s="107">
        <v>22</v>
      </c>
      <c r="B28" s="87" t="s">
        <v>45</v>
      </c>
      <c r="C28" s="107">
        <v>21</v>
      </c>
      <c r="D28" s="87">
        <v>3156252076.3048</v>
      </c>
      <c r="E28" s="87">
        <f>-89972595.51</f>
        <v>-89972595.510000005</v>
      </c>
      <c r="F28" s="87">
        <v>4124753.5107</v>
      </c>
      <c r="G28" s="87">
        <v>731663990.98559999</v>
      </c>
      <c r="H28" s="87">
        <f t="shared" si="0"/>
        <v>3802068225.2911</v>
      </c>
      <c r="I28" s="108">
        <v>22</v>
      </c>
    </row>
    <row r="29" spans="1:9" ht="18.75">
      <c r="A29" s="107">
        <v>23</v>
      </c>
      <c r="B29" s="87" t="s">
        <v>46</v>
      </c>
      <c r="C29" s="107">
        <v>16</v>
      </c>
      <c r="D29" s="87">
        <v>2233378945.3573999</v>
      </c>
      <c r="E29" s="87">
        <v>0</v>
      </c>
      <c r="F29" s="87">
        <v>2918695.1559000001</v>
      </c>
      <c r="G29" s="87">
        <v>571247622.89219999</v>
      </c>
      <c r="H29" s="87">
        <f t="shared" si="0"/>
        <v>2807545263.4054999</v>
      </c>
      <c r="I29" s="108">
        <v>23</v>
      </c>
    </row>
    <row r="30" spans="1:9" ht="18.75">
      <c r="A30" s="107">
        <v>24</v>
      </c>
      <c r="B30" s="87" t="s">
        <v>47</v>
      </c>
      <c r="C30" s="107">
        <v>20</v>
      </c>
      <c r="D30" s="87">
        <v>3804552520.0358</v>
      </c>
      <c r="E30" s="87">
        <v>0</v>
      </c>
      <c r="F30" s="87">
        <v>4971986.0718999999</v>
      </c>
      <c r="G30" s="87">
        <v>5516461603.7451</v>
      </c>
      <c r="H30" s="87">
        <f t="shared" si="0"/>
        <v>9325986109.8528004</v>
      </c>
      <c r="I30" s="108">
        <v>24</v>
      </c>
    </row>
    <row r="31" spans="1:9" ht="18.75">
      <c r="A31" s="107">
        <v>25</v>
      </c>
      <c r="B31" s="87" t="s">
        <v>48</v>
      </c>
      <c r="C31" s="107">
        <v>13</v>
      </c>
      <c r="D31" s="87">
        <v>1992558951.8873999</v>
      </c>
      <c r="E31" s="87">
        <f>-39238127.24</f>
        <v>-39238127.240000002</v>
      </c>
      <c r="F31" s="87">
        <v>2603979.1286999998</v>
      </c>
      <c r="G31" s="87">
        <v>449091763.29879999</v>
      </c>
      <c r="H31" s="87">
        <f t="shared" si="0"/>
        <v>2405016567.0748997</v>
      </c>
      <c r="I31" s="108">
        <v>25</v>
      </c>
    </row>
    <row r="32" spans="1:9" ht="18.75">
      <c r="A32" s="107">
        <v>26</v>
      </c>
      <c r="B32" s="87" t="s">
        <v>49</v>
      </c>
      <c r="C32" s="107">
        <v>25</v>
      </c>
      <c r="D32" s="87">
        <v>3688072919.6582999</v>
      </c>
      <c r="E32" s="87">
        <v>0</v>
      </c>
      <c r="F32" s="87">
        <v>4819764.5038000001</v>
      </c>
      <c r="G32" s="87">
        <v>896704343.28139997</v>
      </c>
      <c r="H32" s="87">
        <f t="shared" si="0"/>
        <v>4589597027.4434996</v>
      </c>
      <c r="I32" s="108">
        <v>26</v>
      </c>
    </row>
    <row r="33" spans="1:9" ht="18.75">
      <c r="A33" s="107">
        <v>27</v>
      </c>
      <c r="B33" s="87" t="s">
        <v>50</v>
      </c>
      <c r="C33" s="107">
        <v>20</v>
      </c>
      <c r="D33" s="87">
        <v>2631057886.1554999</v>
      </c>
      <c r="E33" s="87">
        <f>-115776950.4</f>
        <v>-115776950.40000001</v>
      </c>
      <c r="F33" s="87">
        <v>3438402.5704999999</v>
      </c>
      <c r="G33" s="87">
        <v>786843355.72440004</v>
      </c>
      <c r="H33" s="87">
        <f t="shared" si="0"/>
        <v>3305562694.0503998</v>
      </c>
      <c r="I33" s="108">
        <v>27</v>
      </c>
    </row>
    <row r="34" spans="1:9" ht="18.75">
      <c r="A34" s="107">
        <v>28</v>
      </c>
      <c r="B34" s="87" t="s">
        <v>51</v>
      </c>
      <c r="C34" s="107">
        <v>18</v>
      </c>
      <c r="D34" s="87">
        <v>2512826707.3660998</v>
      </c>
      <c r="E34" s="87">
        <f>-47177126.82</f>
        <v>-47177126.82</v>
      </c>
      <c r="F34" s="87">
        <v>3283891.9490999999</v>
      </c>
      <c r="G34" s="87">
        <v>683890953.27950001</v>
      </c>
      <c r="H34" s="87">
        <f t="shared" si="0"/>
        <v>3152824425.7746997</v>
      </c>
      <c r="I34" s="108">
        <v>28</v>
      </c>
    </row>
    <row r="35" spans="1:9" ht="18.75">
      <c r="A35" s="107">
        <v>29</v>
      </c>
      <c r="B35" s="87" t="s">
        <v>52</v>
      </c>
      <c r="C35" s="107">
        <v>30</v>
      </c>
      <c r="D35" s="87">
        <v>3403687307.4713001</v>
      </c>
      <c r="E35" s="87">
        <f>-82028645.4</f>
        <v>-82028645.400000006</v>
      </c>
      <c r="F35" s="87">
        <v>4448114.6725000003</v>
      </c>
      <c r="G35" s="87">
        <v>960402248.75469995</v>
      </c>
      <c r="H35" s="87">
        <f t="shared" si="0"/>
        <v>4286509025.4984999</v>
      </c>
      <c r="I35" s="108">
        <v>29</v>
      </c>
    </row>
    <row r="36" spans="1:9" ht="18.75">
      <c r="A36" s="107">
        <v>30</v>
      </c>
      <c r="B36" s="87" t="s">
        <v>53</v>
      </c>
      <c r="C36" s="107">
        <v>33</v>
      </c>
      <c r="D36" s="87">
        <v>4293485967.9440999</v>
      </c>
      <c r="E36" s="87">
        <f>-83688581.46</f>
        <v>-83688581.459999993</v>
      </c>
      <c r="F36" s="87">
        <v>5610949.5981000001</v>
      </c>
      <c r="G36" s="87">
        <v>1435686351.2316</v>
      </c>
      <c r="H36" s="87">
        <f t="shared" si="0"/>
        <v>5651094687.3137999</v>
      </c>
      <c r="I36" s="108">
        <v>30</v>
      </c>
    </row>
    <row r="37" spans="1:9" ht="18.75">
      <c r="A37" s="107">
        <v>31</v>
      </c>
      <c r="B37" s="87" t="s">
        <v>54</v>
      </c>
      <c r="C37" s="107">
        <v>17</v>
      </c>
      <c r="D37" s="87">
        <v>2691440435.1118002</v>
      </c>
      <c r="E37" s="87">
        <v>0</v>
      </c>
      <c r="F37" s="87">
        <v>3517313.6094999998</v>
      </c>
      <c r="G37" s="87">
        <v>666025098.99370003</v>
      </c>
      <c r="H37" s="87">
        <f t="shared" si="0"/>
        <v>3360982847.7150002</v>
      </c>
      <c r="I37" s="108">
        <v>31</v>
      </c>
    </row>
    <row r="38" spans="1:9" ht="18.75">
      <c r="A38" s="107">
        <v>32</v>
      </c>
      <c r="B38" s="87" t="s">
        <v>55</v>
      </c>
      <c r="C38" s="107">
        <v>23</v>
      </c>
      <c r="D38" s="87">
        <v>3336189624.4345002</v>
      </c>
      <c r="E38" s="87">
        <v>0</v>
      </c>
      <c r="F38" s="87">
        <v>4359905.2078999998</v>
      </c>
      <c r="G38" s="87">
        <v>1088963810.5532</v>
      </c>
      <c r="H38" s="87">
        <f t="shared" si="0"/>
        <v>4429513340.1956005</v>
      </c>
      <c r="I38" s="108">
        <v>32</v>
      </c>
    </row>
    <row r="39" spans="1:9" ht="18.75">
      <c r="A39" s="107">
        <v>33</v>
      </c>
      <c r="B39" s="87" t="s">
        <v>56</v>
      </c>
      <c r="C39" s="107">
        <v>23</v>
      </c>
      <c r="D39" s="87">
        <v>3360059313.6722999</v>
      </c>
      <c r="E39" s="87">
        <f>-35989038.17</f>
        <v>-35989038.170000002</v>
      </c>
      <c r="F39" s="87">
        <v>4391099.3528000005</v>
      </c>
      <c r="G39" s="87">
        <v>812806656.97140002</v>
      </c>
      <c r="H39" s="87">
        <f t="shared" si="0"/>
        <v>4141268031.8264999</v>
      </c>
      <c r="I39" s="108">
        <v>33</v>
      </c>
    </row>
    <row r="40" spans="1:9" ht="18.75">
      <c r="A40" s="107">
        <v>34</v>
      </c>
      <c r="B40" s="87" t="s">
        <v>57</v>
      </c>
      <c r="C40" s="107">
        <v>16</v>
      </c>
      <c r="D40" s="87">
        <v>2518375696.882</v>
      </c>
      <c r="E40" s="87">
        <v>0</v>
      </c>
      <c r="F40" s="87">
        <v>3291143.6556000002</v>
      </c>
      <c r="G40" s="87">
        <v>544753612.31340003</v>
      </c>
      <c r="H40" s="87">
        <f t="shared" si="0"/>
        <v>3066420452.8509998</v>
      </c>
      <c r="I40" s="108">
        <v>34</v>
      </c>
    </row>
    <row r="41" spans="1:9" ht="18.75">
      <c r="A41" s="107">
        <v>35</v>
      </c>
      <c r="B41" s="87" t="s">
        <v>58</v>
      </c>
      <c r="C41" s="107">
        <v>17</v>
      </c>
      <c r="D41" s="87">
        <v>2532006059.3575001</v>
      </c>
      <c r="E41" s="87">
        <v>0</v>
      </c>
      <c r="F41" s="87">
        <v>3308956.5184999998</v>
      </c>
      <c r="G41" s="87">
        <v>571973521.64160001</v>
      </c>
      <c r="H41" s="87">
        <f t="shared" si="0"/>
        <v>3107288537.5176001</v>
      </c>
      <c r="I41" s="108">
        <v>35</v>
      </c>
    </row>
    <row r="42" spans="1:9" ht="18.75">
      <c r="A42" s="107">
        <v>36</v>
      </c>
      <c r="B42" s="87" t="s">
        <v>59</v>
      </c>
      <c r="C42" s="107">
        <v>14</v>
      </c>
      <c r="D42" s="87">
        <v>2287836734.5169001</v>
      </c>
      <c r="E42" s="87">
        <v>0</v>
      </c>
      <c r="F42" s="87">
        <v>2989863.4122000001</v>
      </c>
      <c r="G42" s="87">
        <v>566720748.58340001</v>
      </c>
      <c r="H42" s="87">
        <f t="shared" si="0"/>
        <v>2857547346.5124998</v>
      </c>
      <c r="I42" s="108">
        <v>36</v>
      </c>
    </row>
    <row r="43" spans="1:9" ht="18.75">
      <c r="A43" s="107">
        <v>37</v>
      </c>
      <c r="B43" s="87" t="s">
        <v>910</v>
      </c>
      <c r="C43" s="107">
        <v>6</v>
      </c>
      <c r="D43" s="87">
        <v>1010467207.9833</v>
      </c>
      <c r="E43" s="87">
        <v>0</v>
      </c>
      <c r="F43" s="87">
        <v>1320530.8267000001</v>
      </c>
      <c r="G43" s="87">
        <v>1565530073.1385</v>
      </c>
      <c r="H43" s="87">
        <f t="shared" si="0"/>
        <v>2577317811.9484997</v>
      </c>
      <c r="I43" s="108">
        <v>37</v>
      </c>
    </row>
    <row r="44" spans="1:9" ht="19.5">
      <c r="A44" s="107"/>
      <c r="B44" s="109" t="s">
        <v>911</v>
      </c>
      <c r="C44" s="87"/>
      <c r="D44" s="110">
        <f>SUM(D7:D43)</f>
        <v>111210198838.41463</v>
      </c>
      <c r="E44" s="110">
        <f>SUM(E7:E43)</f>
        <v>-775428156.76630008</v>
      </c>
      <c r="F44" s="110">
        <f t="shared" ref="F44:H44" si="1">SUM(F7:F43)</f>
        <v>145335241.60420004</v>
      </c>
      <c r="G44" s="110">
        <f t="shared" si="1"/>
        <v>35337675174.524803</v>
      </c>
      <c r="H44" s="110">
        <f t="shared" si="1"/>
        <v>145917781097.77731</v>
      </c>
      <c r="I44" s="108"/>
    </row>
    <row r="45" spans="1:9" ht="18.75">
      <c r="A45" s="146"/>
      <c r="B45" s="146"/>
      <c r="C45" s="146"/>
      <c r="D45" s="146"/>
      <c r="E45" s="146"/>
      <c r="F45" s="146"/>
      <c r="G45" s="146"/>
      <c r="H45" s="146"/>
      <c r="I45" s="146"/>
    </row>
    <row r="47" spans="1:9">
      <c r="G47" s="31"/>
    </row>
  </sheetData>
  <mergeCells count="4">
    <mergeCell ref="A1:I1"/>
    <mergeCell ref="A2:I2"/>
    <mergeCell ref="A3:I3"/>
    <mergeCell ref="A45:I45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2018-11-27T16:01:20Z</cp:lastPrinted>
  <dcterms:created xsi:type="dcterms:W3CDTF">2003-11-12T08:54:16Z</dcterms:created>
  <dcterms:modified xsi:type="dcterms:W3CDTF">2018-12-23T05:01:23Z</dcterms:modified>
</cp:coreProperties>
</file>